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4545" tabRatio="736" activeTab="0"/>
  </bookViews>
  <sheets>
    <sheet name="STR. 1" sheetId="1" r:id="rId1"/>
    <sheet name="STR. 2" sheetId="2" r:id="rId2"/>
    <sheet name="STR. 3" sheetId="3" r:id="rId3"/>
    <sheet name="STR. 4" sheetId="4" r:id="rId4"/>
    <sheet name="STR. 5" sheetId="5" r:id="rId5"/>
    <sheet name="STR. 6" sheetId="6" r:id="rId6"/>
    <sheet name="STR. 7" sheetId="7" r:id="rId7"/>
    <sheet name="STR. 8" sheetId="8" r:id="rId8"/>
    <sheet name="Upute za popunjavanje" sheetId="9" r:id="rId9"/>
    <sheet name="stope prireza" sheetId="10" state="hidden" r:id="rId10"/>
  </sheets>
  <externalReferences>
    <externalReference r:id="rId13"/>
  </externalReferences>
  <definedNames>
    <definedName name="Ispostave">'[1]Uredi'!$C:$C</definedName>
    <definedName name="Općina_Grad">'[1]iznosi prireza'!$A:$A</definedName>
    <definedName name="Prirezi">'[1]iznosi prireza'!$A:$B</definedName>
    <definedName name="Uredi">'[1]Uredi'!$C:$D</definedName>
  </definedNames>
  <calcPr fullCalcOnLoad="1"/>
</workbook>
</file>

<file path=xl/comments2.xml><?xml version="1.0" encoding="utf-8"?>
<comments xmlns="http://schemas.openxmlformats.org/spreadsheetml/2006/main">
  <authors>
    <author>Renata Prka</author>
  </authors>
  <commentList>
    <comment ref="F15" authorId="0">
      <text>
        <r>
          <rPr>
            <b/>
            <sz val="8"/>
            <rFont val="Tahoma"/>
            <family val="2"/>
          </rPr>
          <t xml:space="preserve">Provjerite prelazi li zbroj poreznih olakšica 12.000 kn (
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Provjerite prelazi li zbroj poreznih olakšica 12.000 kn (
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Provjerite prelazi li zbroj poreznih olakšica 12.000 kn (
</t>
        </r>
      </text>
    </comment>
    <comment ref="F18" authorId="0">
      <text>
        <r>
          <rPr>
            <b/>
            <sz val="8"/>
            <rFont val="Tahoma"/>
            <family val="2"/>
          </rPr>
          <t xml:space="preserve">Provjerite prelazi li zbroj poreznih olakšica 12.000 kn (
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Provjerite prelazi li zbroj poreznih olakšica 12.000 kn (
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Provjerite prelazi li zbroj poreznih olakšica 12.000 kn (
</t>
        </r>
      </text>
    </comment>
  </commentList>
</comments>
</file>

<file path=xl/sharedStrings.xml><?xml version="1.0" encoding="utf-8"?>
<sst xmlns="http://schemas.openxmlformats.org/spreadsheetml/2006/main" count="1017" uniqueCount="891">
  <si>
    <t>LINKOVI</t>
  </si>
  <si>
    <t>MINISTARSTVO FINANCIJA - POREZNA UPRAVA</t>
  </si>
  <si>
    <t>REPUBLIKA HRVATSKA</t>
  </si>
  <si>
    <t>PODRUČNI URED</t>
  </si>
  <si>
    <t>ISPOSTAVA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</si>
  <si>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</si>
  <si>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</si>
  <si>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</si>
  <si>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</si>
  <si>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</si>
  <si>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</si>
  <si>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</si>
  <si>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</si>
  <si>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</si>
  <si>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</si>
  <si>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</si>
  <si>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</si>
  <si>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IZNOS</t>
  </si>
  <si>
    <t>UPLAĆENE PREMIJE OSIGURANJA</t>
  </si>
  <si>
    <t>DOHODAK</t>
  </si>
  <si>
    <t>1.</t>
  </si>
  <si>
    <t>2.</t>
  </si>
  <si>
    <t>3.</t>
  </si>
  <si>
    <t>6 (4 - 5)</t>
  </si>
  <si>
    <t>ZAJEDNIČKI DOHODAK</t>
  </si>
  <si>
    <t>DOHODAK POJEDNICA</t>
  </si>
  <si>
    <t>PRIMICI</t>
  </si>
  <si>
    <t>IZDACI</t>
  </si>
  <si>
    <t>OBVEZNI DOPRINOSI IZ PRIMITAKA</t>
  </si>
  <si>
    <t>7 (3 - 4 - 5 - 6)</t>
  </si>
  <si>
    <t>4.</t>
  </si>
  <si>
    <t>5.</t>
  </si>
  <si>
    <t>6.</t>
  </si>
  <si>
    <t>7.</t>
  </si>
  <si>
    <t>8.</t>
  </si>
  <si>
    <t>MJESEC</t>
  </si>
  <si>
    <t>UKUPNI FAKTOR</t>
  </si>
  <si>
    <t>IZNOS MJESEČNOG OSOBNOG ODBITKA</t>
  </si>
  <si>
    <t>OPIS</t>
  </si>
  <si>
    <t>POREZNO PRIZNATI IZDACI REPREZENTACIJE (čl. 22. st. 1. t. 1. Zakona)</t>
  </si>
  <si>
    <t>ZA ISTINITOST I VJERODOSTOJNOST PODATAKA JAMČIM VLASTITIM POTPISOM</t>
  </si>
  <si>
    <t>PRIMITAK</t>
  </si>
  <si>
    <t>5 (3 - 4)</t>
  </si>
  <si>
    <t>DRŽAVA IZVORA</t>
  </si>
  <si>
    <t>GODINA</t>
  </si>
  <si>
    <t>UMANJENJE GUBITKA U TEKUĆOJ GODINI</t>
  </si>
  <si>
    <t>GUBITAK ZA PRIJENOS</t>
  </si>
  <si>
    <t>MINISTARSTVO FINANCIJA, POREZNA UPRAVA</t>
  </si>
  <si>
    <t>od</t>
  </si>
  <si>
    <t>do</t>
  </si>
  <si>
    <t>IME I PREZIME / SRODSTVO</t>
  </si>
  <si>
    <t xml:space="preserve">    OTVOREN U (NAZIV I SJEDIŠTE):</t>
  </si>
  <si>
    <t>NA PPDS I DRUGIM PODRUČJIMA</t>
  </si>
  <si>
    <t>9.</t>
  </si>
  <si>
    <t>(potpis poreznog obveznika / opunomoćenika / poreznog savjetnika)</t>
  </si>
  <si>
    <t>Odaberite mjesto</t>
  </si>
  <si>
    <t>UPUTE ZA POPUNJAVANJE</t>
  </si>
  <si>
    <t xml:space="preserve"> 1. OPĆI PODACI</t>
  </si>
  <si>
    <t>P1</t>
  </si>
  <si>
    <t>P2</t>
  </si>
  <si>
    <t xml:space="preserve">    1.9.1 NAZIV / IME I PREZIME:</t>
  </si>
  <si>
    <t xml:space="preserve">    1.9.2 ADRESA SJEDIŠTA / PREBIVALIŠTA / BORAVIŠTA:</t>
  </si>
  <si>
    <t xml:space="preserve">    1.9.3 MB / MBG:</t>
  </si>
  <si>
    <t xml:space="preserve"> 2. PODACI O UZDRŽAVANIM ČLANOVIMA UŽE OBITELJI</t>
  </si>
  <si>
    <t xml:space="preserve"> 3. PODACI O UVEĆANJU OSOBNOG ODBITKA ZA</t>
  </si>
  <si>
    <t>3.2. ZDRAVSTVENE USLUGE</t>
  </si>
  <si>
    <t>3.3. STAMBENE POTREBE</t>
  </si>
  <si>
    <t>3.4. DANA DAROVANJA</t>
  </si>
  <si>
    <t>3.5. UKUPNO (3.1. + 3.2. + 3.3. + 3.4.)</t>
  </si>
  <si>
    <t>___________________________________</t>
  </si>
  <si>
    <t>4.2. DOHODAK OD SAMOSTALNE DJELATNOSTI</t>
  </si>
  <si>
    <t>4.3. DOHODAK OD IMOVINE I IMOVINSKIH PRAVA</t>
  </si>
  <si>
    <t>4.5. DOHODAK OD OSIGURANJA</t>
  </si>
  <si>
    <t>4.6. DRUGI DOHODAK</t>
  </si>
  <si>
    <t>4.7. INOZEMNI DOHODAK</t>
  </si>
  <si>
    <t xml:space="preserve"> 4.1. DOHODAK OD NESAMOSTALNOG RADA (PLAĆA I MIROVINA)</t>
  </si>
  <si>
    <t>4.1.1. PLAĆA (prema obrascima IP)</t>
  </si>
  <si>
    <t>UKUPNO 4.1.1.</t>
  </si>
  <si>
    <t>3.1. PLAĆENE DOPRINOSE ZA ZDRAVSTVENO OSIGURANJE U TUZEMSTVU</t>
  </si>
  <si>
    <t>4.1.2. MIROVINA (prema obrascima IP / potvrdama isplatitelja)</t>
  </si>
  <si>
    <t>UKUPNO 4.1.2.</t>
  </si>
  <si>
    <t>4.1.3. UKUPNO DOHODAK OD NESAMOSTALNOG RADA, UPLAĆENI POREZ I PRIREZ (4.1.1.+4.1.2.)</t>
  </si>
  <si>
    <t>4.1.4. OSTVARENI DOHODAK OD NESAMOSTALNOG RADA (PLAĆE I/ILI MIROVINE) NA KOJI SE NE PLAĆA POREZ NA DOHODAK PREMA STUPNJU INVALIDNOSTI HRVI</t>
  </si>
  <si>
    <t>IZNOS DOHOTKA</t>
  </si>
  <si>
    <t>P3 i P4</t>
  </si>
  <si>
    <t>IZNOS OSOBNOG ODBITKA IZVAN PPDS I DRUGIH PODRUČJA</t>
  </si>
  <si>
    <t>IZNOS OSNOVNOG OSOBNOG ODBITKA NA PODRUČJIMA POSEBNE DRŽAVNE SKRBI I DRUGIM PODRUČJIMA</t>
  </si>
  <si>
    <t>P1
(3.840,00)</t>
  </si>
  <si>
    <t>P2
(3.200,00)</t>
  </si>
  <si>
    <t>P3, P4
(2.400,00)</t>
  </si>
  <si>
    <t>UKUPNO 9.1.</t>
  </si>
  <si>
    <t>9.2. IZNOS DIJELA OSOBNOG ODBITKA ZA PLAĆENE DOPRINOSE ZA ZDRAVSTVENO OSIGURANJE U TUZEMSTVU, ZDRAVSTVENE USLUGE, STAMBENE POTREBE I DANA DARIVANJA (pod 3.5.)</t>
  </si>
  <si>
    <t>9.3. SVEUKUPNO GODIŠNJI OSOBNI ODBITAK (9.1. + 9.2.)</t>
  </si>
  <si>
    <t>9.4. UTVRĐIVANJE GODIŠNJE POREZNE OSNOVICE</t>
  </si>
  <si>
    <t>(pod 5.)</t>
  </si>
  <si>
    <t>(pod 9.3.) &lt; ili = 9.4.1.</t>
  </si>
  <si>
    <t>(9.4.1. - 9.4.2.)</t>
  </si>
  <si>
    <t>9.5. UTVRĐIVANJE GODIŠNJEG POREZA I PRIREZA</t>
  </si>
  <si>
    <t>9.5.1 GODIŠNJA POREZNA OSNOVICA (9.4.3.)</t>
  </si>
  <si>
    <t>9.1. IZNOS DIJELA OSOBNOG ODBITKA ZA POREZNOG OBVEZNIKA I UZDRŽAVANE ČLANOVE</t>
  </si>
  <si>
    <t>MBG POREZNOG OBVEZNIKA:</t>
  </si>
  <si>
    <t>6 (2 + 4 - 5)</t>
  </si>
  <si>
    <t>4.3.1. UKUPNO DOHODAK OD IMOVINE, IMOVINSKIH PRAVA,
UPLAĆENI POREZ I PRIREZ</t>
  </si>
  <si>
    <t>4.4. DOHODAK OD KAPITALA</t>
  </si>
  <si>
    <t>4.4.1. PODACI O DIVIDENDI I UDJELU U DOBITI (prema potvrdama isplatitelja)</t>
  </si>
  <si>
    <t>MB/MBG ISPLATITELJA</t>
  </si>
  <si>
    <t>UKUPNO 4.4.1.</t>
  </si>
  <si>
    <t>4.4.2. PODACI O KAMATAMA (prema potvrdama isplatitelja)</t>
  </si>
  <si>
    <t>UKUPNO 4.4.2.</t>
  </si>
  <si>
    <t>4.4.3. PODACI O IZUZIMANJIMA (prema potvrdama isplatitelja)</t>
  </si>
  <si>
    <t>UKUPNO 4.4.3.</t>
  </si>
  <si>
    <t>4.4.4. PODACI O DOHOTKU OD DODJELE I OPCIJSKE KUPNJE DIONICA (prema potvrdama isplatitelja)</t>
  </si>
  <si>
    <t>UKUPNO 4.4.4.</t>
  </si>
  <si>
    <t>4.4.5. UKUPNO DOHODAK OD KAPITALA, UPLAĆENI POREZ I PRIREZ
(4.4.1. + 4.4.2. + 4.4.3. + 4.4.4.)</t>
  </si>
  <si>
    <t>MB ISPLATITELJA</t>
  </si>
  <si>
    <t>4.5.1. UKUPNO DOHODAK OD OSIGURANJA, UPLAĆENI POREZ I PRIREZ</t>
  </si>
  <si>
    <t>4.5. DOHODAK OD OSIGURANJA (prema potvrdama isplatitelja)</t>
  </si>
  <si>
    <t>4.6. DRUGI DOHODAK (prema potvrdama isplatitelja)</t>
  </si>
  <si>
    <t>DRUGI DOHODAK PO
OSNOVI</t>
  </si>
  <si>
    <t>AUTORSKIH NAKNADA</t>
  </si>
  <si>
    <t>OSTALIH PRIMITAKA</t>
  </si>
  <si>
    <t>4.7. INOZEMNI DOHODAK (prema potvrdama inozemnih isplatitelja)</t>
  </si>
  <si>
    <t>IZVOR DOHOTKA</t>
  </si>
  <si>
    <t>4.7.1. UKUPNO INOZEMNI DOHODAK I UPLAĆENI POREZ</t>
  </si>
  <si>
    <t>4.2.1. DOHODAK/ GUBITAK U TEKUĆOJ GODINI</t>
  </si>
  <si>
    <t>UMANJENJA DOHOTKA
/UVEĆANJE GUBITKA
POJEDINCA
(ukupno. pod 4.2.4.stup.3)</t>
  </si>
  <si>
    <t>GUBITAK
(&lt;0)</t>
  </si>
  <si>
    <t>DOHODAK
(&gt; ili = 0)</t>
  </si>
  <si>
    <t>UKUPNO 4.2.1.</t>
  </si>
  <si>
    <t>4.2.2. UMANJENJE ZA PRENESENI GUBITAK (4.2.5. stup. 4)</t>
  </si>
  <si>
    <t>4.2.4. UMANJENJA DOHOTKA POJEDINCA</t>
  </si>
  <si>
    <t>R.
br.</t>
  </si>
  <si>
    <t>UMANJENJE DOHOTKA ZA</t>
  </si>
  <si>
    <t>PLAĆE NOVOZAPOSLENIH OSOBA</t>
  </si>
  <si>
    <t>NAGRADE UČENICIMA NA PRAKTIČNOM RADU I NAUKOVANJU</t>
  </si>
  <si>
    <t>IZDATKE ŠKOLOVANJA I STRUČNOG USAVRŠAVANJA</t>
  </si>
  <si>
    <t>IZDATKE ISTRAŽIVANJA I RAZVOJA</t>
  </si>
  <si>
    <t>UKUPNO 4.2.4.</t>
  </si>
  <si>
    <t>4.2.5. GUBITAK OD SAMOSTALNE DJELATNOSTI ZA PRIJENOS</t>
  </si>
  <si>
    <t>IZNOS
PRENESENOG
GUBITKA</t>
  </si>
  <si>
    <t>IZNOS GUBITKA U
TEKUĆOJ GODINI (POD 4.2.1. STUP. 6)</t>
  </si>
  <si>
    <t>PODRUČJA POSEBNE DRŽAVNE SKRBI I BRDSKO-PLANINSKA
PODRUČJA</t>
  </si>
  <si>
    <t>PRVA SKUPINA I GRAD VUKOVAR</t>
  </si>
  <si>
    <t>DRUGA SKUPINA</t>
  </si>
  <si>
    <t>TREĆA SKUPINA I BRDSKO-PLANINSKA PODRUČJA</t>
  </si>
  <si>
    <t>6. PODACI O OLAKŠICAMA, OSLOBOĐENJIMA I POTICAJIMA</t>
  </si>
  <si>
    <t>NEOPOREZIVI PRIMICI UMJETNIKA (čl. 24 st. 2. Pravilnika)</t>
  </si>
  <si>
    <t>NEOPOREZIVI DIO UMJETNIČKOG HONORARA (čl. 46. st. 5. Pravilnika)</t>
  </si>
  <si>
    <t>UMANJENJE POREZA ZA OLAKŠICU HRVI (čl. 53. st. 1. Zakona)</t>
  </si>
  <si>
    <t>UMANJENJE POREZA ZA OLAKŠICE NA PODRUČJIMA POSEBNE DRŽAVNE
SKRBI I DRUGIM PODRUČJIMA (čl. 55. Zakona)</t>
  </si>
  <si>
    <t>8. NAPOMENE POREZNOG OBVEZNIKA / OPUNOMOĆENIKA / POREZNOG SAVJETNIKA</t>
  </si>
  <si>
    <t>7. POPIS PRILOŽENIH ISPRAVA</t>
  </si>
  <si>
    <t>1.6. PROMJENA PREBIVALIŠTA/UOBIČAJENOG BORAVIŠTA TIJEKOM GODINE</t>
  </si>
  <si>
    <t>1.7. INVALID I HRVATSKI RATNI VOJNI INVALID IZ DOMOVINSKOG RATA (HRVI)</t>
  </si>
  <si>
    <t>4.1. DOHODAK OD NESAMOSTALNOG RADA</t>
  </si>
  <si>
    <t>STUPANJ INVALIDNOSTI HRVI</t>
  </si>
  <si>
    <t>9.6. UTVRĐIVANJE RAZLIKE POREZA I PRIREZA</t>
  </si>
  <si>
    <t>1.8. BROJ RAČUNA:</t>
  </si>
  <si>
    <t>1.1. IME I PREZIME / IME RODITELJA:</t>
  </si>
  <si>
    <t>1.9. PODACI O OPUNOMOĆENIKU / POREZNOM SAVJETNIKU</t>
  </si>
  <si>
    <t>RAZDOBLJE</t>
  </si>
  <si>
    <t>DRŽAVA</t>
  </si>
  <si>
    <t>MJESTO</t>
  </si>
  <si>
    <t>ULICA I KUĆNI BROJ</t>
  </si>
  <si>
    <t>PPDS
i dr. podr.</t>
  </si>
  <si>
    <t>RAZDOBLJE INVALIDNOSTI</t>
  </si>
  <si>
    <t>HRVI
DA / NE</t>
  </si>
  <si>
    <t>OZNAKA INVALIDNOSTI   (zaokružiti)</t>
  </si>
  <si>
    <t>1.2. ADRESA (mjesto, ulica i kućni broj):</t>
  </si>
  <si>
    <t>1.4. UMIROVLJENIK (zaokružiti):</t>
  </si>
  <si>
    <t>POSTOTAK INVALIDNOSTI
(ispunjava HRVI)</t>
  </si>
  <si>
    <t>TELEFON:</t>
  </si>
  <si>
    <t>Razdoblje: od</t>
  </si>
  <si>
    <t>1.5. PPDS i druga područja   (zaokružiti područje):</t>
  </si>
  <si>
    <t>PPDS
I DRUGA
PODRUČJA
(P1, P2,
P3, P4)</t>
  </si>
  <si>
    <t>INVALID
(I ILI I*)</t>
  </si>
  <si>
    <t>RAZDOBLJE
KORIŠTENJA
OD - DO</t>
  </si>
  <si>
    <t>OSOBNI ODBITAK DIJELI SE
S OSOBOM</t>
  </si>
  <si>
    <t>POSTOTAK
OSOBNOG
ODBITKA</t>
  </si>
  <si>
    <r>
      <t>Obrazac</t>
    </r>
    <r>
      <rPr>
        <b/>
        <sz val="9"/>
        <rFont val="Arial"/>
        <family val="2"/>
      </rPr>
      <t xml:space="preserve"> DOH</t>
    </r>
  </si>
  <si>
    <r>
      <t>PPDS</t>
    </r>
    <r>
      <rPr>
        <sz val="7"/>
        <rFont val="Arial"/>
        <family val="2"/>
      </rPr>
      <t xml:space="preserve"> - područje posebne državne skrbi:</t>
    </r>
    <r>
      <rPr>
        <b/>
        <sz val="7"/>
        <rFont val="Arial"/>
        <family val="2"/>
      </rPr>
      <t xml:space="preserve"> P1</t>
    </r>
    <r>
      <rPr>
        <sz val="7"/>
        <rFont val="Arial"/>
        <family val="2"/>
      </rPr>
      <t xml:space="preserve"> - prva skupina; </t>
    </r>
    <r>
      <rPr>
        <b/>
        <sz val="7"/>
        <rFont val="Arial"/>
        <family val="2"/>
      </rPr>
      <t>P2</t>
    </r>
    <r>
      <rPr>
        <sz val="7"/>
        <rFont val="Arial"/>
        <family val="2"/>
      </rPr>
      <t xml:space="preserve"> - druga skupina; </t>
    </r>
    <r>
      <rPr>
        <b/>
        <sz val="7"/>
        <rFont val="Arial"/>
        <family val="2"/>
      </rPr>
      <t xml:space="preserve">P3 </t>
    </r>
    <r>
      <rPr>
        <sz val="7"/>
        <rFont val="Arial"/>
        <family val="2"/>
      </rPr>
      <t>- treća skupina;</t>
    </r>
    <r>
      <rPr>
        <b/>
        <sz val="7"/>
        <rFont val="Arial"/>
        <family val="2"/>
      </rPr>
      <t xml:space="preserve"> P4</t>
    </r>
    <r>
      <rPr>
        <sz val="7"/>
        <rFont val="Arial"/>
        <family val="2"/>
      </rPr>
      <t xml:space="preserve"> - brdsko-planinska područja</t>
    </r>
  </si>
  <si>
    <r>
      <t>oznaka invalidnosti</t>
    </r>
    <r>
      <rPr>
        <sz val="7"/>
        <rFont val="Arial"/>
        <family val="2"/>
      </rPr>
      <t>: I*   - 100% invalidnost ili pravo na tuđu pomoć i njegu zbog invalidnosti</t>
    </r>
  </si>
  <si>
    <t>4. PODACI O DOHOTKU I PLAĆENOM PREDUJMU POREZA I PRIREZA (u kunama i lipama)</t>
  </si>
  <si>
    <t>UKUPNI IZNOS
PRIMITAKA</t>
  </si>
  <si>
    <t>OBVEZNI 
DOPRINOSI 
IZ PLAĆE</t>
  </si>
  <si>
    <t>UPLAĆENE
PREMIJE
OSIGURANJA</t>
  </si>
  <si>
    <t>UPLAĆENI POREZ
I PRIREZ</t>
  </si>
  <si>
    <t>RAZDOBLJE
OSTVARIVANJA</t>
  </si>
  <si>
    <t>UKUPNI IZNOS
MIROVINE</t>
  </si>
  <si>
    <t>UDIO (4.1.4. stup. 3 /
sveukupni dohodak pod 5.)
u postotku</t>
  </si>
  <si>
    <t>DIO SD</t>
  </si>
  <si>
    <t>4.2. DOHODAK OD SAMOSTALNE DJELATNOSTI OBRTA, SLOBODNIH ZANIMANJA, 
        POLJOPRIVREDE I ŠUMARSTVA I DJELATNOSTI KOJE SE OPOREZUJU KAO 
        SAMOSTALNA DJELATNOST (prema pregledu primitaka i izdataka)</t>
  </si>
  <si>
    <t>4.2.3. UKUPNO DOHODAK (4.2.1. stup. 7. – 4.2.2.), UPLAĆENI POREZ I PRIREZ</t>
  </si>
  <si>
    <t>IZNOS
DOHOTKA/GUBITKA</t>
  </si>
  <si>
    <t>DOHODAK/GUBITAK
POJEDINCA</t>
  </si>
  <si>
    <t>UPLAĆENI 
POREZ I PRIREZ</t>
  </si>
  <si>
    <t>7 (2 - 3 + 5)</t>
  </si>
  <si>
    <t>6 (2 - 3 + 5)</t>
  </si>
  <si>
    <t>6 [(3 - 4) ili (3 + 5)]</t>
  </si>
  <si>
    <t>4.2.6. DOHODAK OD SAMOSTALNE DJELATNOSTI OSTVAREN NA PODRUČJIMA POSEBNE DRŽAVNE SKRBI, GRADU VUKOVARU I BRDSKO-PLANINSKIM PODRUČJIMA ZA KOJI SU PROPISANE OLAKŠICE</t>
  </si>
  <si>
    <t>UDIO (4.2.6. stup.3. /
sveukupni dohodak pod 5.)
u postotku</t>
  </si>
  <si>
    <t>DIO I, K, O, D I INOZEMNI DOHODAK</t>
  </si>
  <si>
    <t>4.3. DOHODAK OD IMOVINE I IMOVINSKIH PRAVA (prema rješenju Porezne uprave, pregledu primitaka i izdataka i potvrdama isplatitelja)</t>
  </si>
  <si>
    <t>UKUPAN
DOHODAK</t>
  </si>
  <si>
    <t>UPLAĆENI
POREZ I PRIREZ</t>
  </si>
  <si>
    <t>PRIMITAKA ČLANOVA
SKUPŠTINA
I NADZORNIH ODBORA</t>
  </si>
  <si>
    <t>4.6.9. UKUPNO DRUGI DOHODAK, UPLAĆENI POREZ I PRIREZ 
(od r.br.1 do r.br. 8)</t>
  </si>
  <si>
    <t>umjetničkih, artističkih, zabavnih, športskih, književnih, likovnih djelatnosti, te djelatnosti u svezi s tiskom, radiom, televizijom i zabavnim priredbama NEREZIDENATA</t>
  </si>
  <si>
    <t>primitaka trgovačkih putnika, agenata, akvizitera, športskih sudaca i delegata i dr.</t>
  </si>
  <si>
    <t>primitaka u naravi, nagrada učenicima, primitaka učenika i studenata za rad preko udruga, stipendija, nagrada, naknada iznad propisanih iznosa</t>
  </si>
  <si>
    <t>NAKNADA UMJETNIKA I KULTURNIH DJELATNIKA (za isporučeno umjetničko djelo)</t>
  </si>
  <si>
    <t>PRIMITAKA PROFESIONALNIH NOVINARA, UMJETNIKA I ŠPORTAŠA</t>
  </si>
  <si>
    <r>
      <t xml:space="preserve">5. SVEUKUPNO DOHODAK, UPLAĆENI POREZ
    I PRIREZ (u kunama i lipama)
</t>
    </r>
    <r>
      <rPr>
        <b/>
        <sz val="11"/>
        <color indexed="9"/>
        <rFont val="Arial"/>
        <family val="2"/>
      </rPr>
      <t>( 4.1.3. + 4.2.3. stup. 7 + 4.3.1. + 4.4.5. + 4.5.1. + 4.6.9. + 4.7.1.)</t>
    </r>
  </si>
  <si>
    <t>IZNOS
(u kunama i lipama)</t>
  </si>
  <si>
    <t>UPLAĆENE PREMIJE ŽIVOTNOG OSIGURANJA S OBILJEŽJEM ŠTEDNJE (čl.12. st. 9. Zakona)</t>
  </si>
  <si>
    <t>UPLAĆENE PREMIJE DOPUNSKOG I PRIVATNOG ZDRAVSTVENOG OSIGURANJA
(čl. 12. st. 9. Zakona)</t>
  </si>
  <si>
    <t>UPLAĆENE PREMIJE DOBROVOLJNOG MIROVINSKOG OSIGURANJA (čl. 12. st. 9. Zakona)</t>
  </si>
  <si>
    <t>RAZLIKA OSOBNOG ODBITKA (čl. 36. st. 1. i 2. Zakona u odnosu na čl. 54. Zakona)</t>
  </si>
  <si>
    <t>NADNEVAK:</t>
  </si>
  <si>
    <t xml:space="preserve">9.4.1 UKUPNI GODIŠNJI DOHODAK  </t>
  </si>
  <si>
    <t xml:space="preserve">9.4.2. UKUPNI GODIŠNJI OSOBNI ODBITAK  </t>
  </si>
  <si>
    <t xml:space="preserve">9.4.3. GODIŠNJA POREZNA OSNOVICA  </t>
  </si>
  <si>
    <r>
      <t xml:space="preserve">7 </t>
    </r>
    <r>
      <rPr>
        <sz val="7"/>
        <rFont val="Arial"/>
        <family val="2"/>
      </rPr>
      <t>(3 x 3.840,00)</t>
    </r>
  </si>
  <si>
    <r>
      <t xml:space="preserve">8 </t>
    </r>
    <r>
      <rPr>
        <sz val="7"/>
        <rFont val="Arial"/>
        <family val="2"/>
      </rPr>
      <t>(4 x 3.200,00)</t>
    </r>
  </si>
  <si>
    <r>
      <t xml:space="preserve">9 </t>
    </r>
    <r>
      <rPr>
        <sz val="7"/>
        <rFont val="Arial"/>
        <family val="2"/>
      </rPr>
      <t>(5 x 2.400,00)</t>
    </r>
  </si>
  <si>
    <r>
      <t xml:space="preserve">11 </t>
    </r>
    <r>
      <rPr>
        <sz val="7"/>
        <rFont val="Arial"/>
        <family val="2"/>
      </rPr>
      <t>(6+7+8+9+10)</t>
    </r>
  </si>
  <si>
    <r>
      <t xml:space="preserve">PRILOG UPO
</t>
    </r>
    <r>
      <rPr>
        <b/>
        <sz val="8"/>
        <rFont val="Arial"/>
        <family val="2"/>
      </rPr>
      <t>(u kunama i lipama)</t>
    </r>
  </si>
  <si>
    <t>9.5.5.</t>
  </si>
  <si>
    <t>9.5.6.</t>
  </si>
  <si>
    <t>9.5.7.</t>
  </si>
  <si>
    <t>9.5.8.</t>
  </si>
  <si>
    <t>9.5.9.</t>
  </si>
  <si>
    <t>9.5.10.</t>
  </si>
  <si>
    <t>9.5.11.</t>
  </si>
  <si>
    <t xml:space="preserve">9.5.4.
 </t>
  </si>
  <si>
    <t>GODIŠNJI POREZ PO STOPI 25% (9.5.3. x 25%)</t>
  </si>
  <si>
    <t>GODIŠNJI PRIREZ (9.5.10. x stopa prireza)</t>
  </si>
  <si>
    <t>9.6.1.</t>
  </si>
  <si>
    <t>9.6.6.</t>
  </si>
  <si>
    <t>9.6.7.</t>
  </si>
  <si>
    <t>9.6.8.</t>
  </si>
  <si>
    <t>9.6.9.</t>
  </si>
  <si>
    <t>9.6.10.</t>
  </si>
  <si>
    <t>9.6.11.</t>
  </si>
  <si>
    <t>9.6.12.</t>
  </si>
  <si>
    <t>9.6.13.</t>
  </si>
  <si>
    <t xml:space="preserve">9.6.2.
 </t>
  </si>
  <si>
    <t>GODIŠNJA OBVEZA POREZA I PRIREZA (9.5.10. + 9.5.11.)</t>
  </si>
  <si>
    <t xml:space="preserve">UMANJENJE POREZA I PRIREZA OD SAMOSTALNE DJELATNOSTI NA PPDS PRVE SKUPINE I GRADA VUKOVARA </t>
  </si>
  <si>
    <t xml:space="preserve">UMANJENJE POREZA I PRIREZA OD SAMOSTALNE DJELATNOSTI NA PPDS DRUGE SKUPINE </t>
  </si>
  <si>
    <t xml:space="preserve">UMANJENJE POREZA I PRIREZA OD SAMOSTALNE DJELATNOSTI NA PPDS TREĆE SKUPINE I BRDSKO-PLANINSKIM PODRUČJIMA </t>
  </si>
  <si>
    <t>UKUPNO SMANJENJE POREZA I PRIREZA OD SAMOSTALNE DJELATNOSTI (9.6.2. + 9.6.3. + 9.6.4.)</t>
  </si>
  <si>
    <t xml:space="preserve">UMANJENJE ZA OLAKŠICU HRVI </t>
  </si>
  <si>
    <t>GODIŠNJA OBVEZA POREZA I PRIREZA (9.6.1. - 9.6.5. - 9.6.6.)</t>
  </si>
  <si>
    <t>UPLAĆENI PREDUJAM POREZA I PRIREZA U TUZEMSTVU (pod 5.)</t>
  </si>
  <si>
    <t>UPLAĆENI POREZ U INOZEMSTVU (pod 4.7.1.)</t>
  </si>
  <si>
    <t>UPLAĆENI POREZ U INOZEMSTVU KOJI SE MOŽE ODBITI (= ili &lt; 9.6.9..)</t>
  </si>
  <si>
    <t>UKUPNO UPLAĆENI POREZ I PRIREZ (9.6.8. + 9.6.10.)</t>
  </si>
  <si>
    <t>RAZLIKA POREZA I PRIREZA ZA UPLATU (9.6.7. - 9.6.11.)</t>
  </si>
  <si>
    <t>RAZLIKA POREZA I PRIREZA ZA POVRAT (9.6.11. - 9.6.7.)</t>
  </si>
  <si>
    <t xml:space="preserve">P1   </t>
  </si>
  <si>
    <t>P3</t>
  </si>
  <si>
    <t>P4</t>
  </si>
  <si>
    <t>I</t>
  </si>
  <si>
    <t>I*</t>
  </si>
  <si>
    <t>DA</t>
  </si>
  <si>
    <t>NE</t>
  </si>
  <si>
    <t>%</t>
  </si>
  <si>
    <t xml:space="preserve">9.6.3.
</t>
  </si>
  <si>
    <t xml:space="preserve">9.6.4.
</t>
  </si>
  <si>
    <t xml:space="preserve">9.6.5.
</t>
  </si>
  <si>
    <t>UPUTA</t>
  </si>
  <si>
    <t>BANKA BROD d.d. Slavonski Brod</t>
  </si>
  <si>
    <t>BANKA KOVANICA d.d. Varaždin</t>
  </si>
  <si>
    <t>BANKA SONIC d.d. Zagreb</t>
  </si>
  <si>
    <t>BANKA SPLITSKO-DALMATINSKA d.d. Split</t>
  </si>
  <si>
    <t>CENTAR BANKA d.d. Zagreb</t>
  </si>
  <si>
    <t>CREDO BANKA d.d. Split</t>
  </si>
  <si>
    <t>CROATIA BANKA d.d. Zagreb</t>
  </si>
  <si>
    <t>ERSTE &amp; STEIERMÄRKISCHE BANK d.d. Rijeka</t>
  </si>
  <si>
    <t>GOSPODARSKO KREDITNA BANKA d.d.. Zagreb</t>
  </si>
  <si>
    <t>HRVATSKA BANKA ZA OBNOVU I RAZVITAK Zagreb</t>
  </si>
  <si>
    <t xml:space="preserve">HRVATSKA NARODNA BANKA </t>
  </si>
  <si>
    <t>HRVATSKA POŠTANSKA BANKA d.d. Zagreb</t>
  </si>
  <si>
    <t>IMEX BANKA d.d. Split</t>
  </si>
  <si>
    <t>ISTARSKA KREDITNA BANKA UMAG d.d. Umag</t>
  </si>
  <si>
    <t>JADRANSKA BANKA d.d. Šibenik</t>
  </si>
  <si>
    <t>KARLOVAČKA BANKA d.d. Karlovac</t>
  </si>
  <si>
    <t>KREDITNA BANKA ZAGREB d.d. Zagreb</t>
  </si>
  <si>
    <t>KVARNER BANKA d.d. Rijeka</t>
  </si>
  <si>
    <t>MEĐIMURSKA BANKA d.d. Čakovec</t>
  </si>
  <si>
    <t>NAVA BANKA d.d. Zagreb</t>
  </si>
  <si>
    <t>PARTNER BANKA d.d. Zagreb</t>
  </si>
  <si>
    <t>PODRAVSKA BANKA d.d. Koprivnica</t>
  </si>
  <si>
    <t>PRIMORSKA BANKA d.d. Rijeka</t>
  </si>
  <si>
    <t>PRIVREDNA BANKA ZAGREB d.d. Zagreb</t>
  </si>
  <si>
    <t>RAIFFEISENBANK AUSTRIA d.d. Zagreb</t>
  </si>
  <si>
    <t>SAMOBORSKA BANKA d.d. Samobor</t>
  </si>
  <si>
    <t>SLATINSKA BANKA d.d. Slatina</t>
  </si>
  <si>
    <t>SLAVONSKA BANKA d.d. Osijek</t>
  </si>
  <si>
    <t>ŠTEDBANKA d.d. Zagreb</t>
  </si>
  <si>
    <t>VOLKSBANK d.d. Zagreb</t>
  </si>
  <si>
    <t>ZAGREBAČKA BANKA d.d. Zagreb</t>
  </si>
  <si>
    <t>6 (3 - 4 - 5)</t>
  </si>
  <si>
    <t>IZVAN PPDS I DRUGIH PODRU-ČJA</t>
  </si>
  <si>
    <t>GODIŠNJA POREZNA PRIJAVA POREZA NA DOHODAK - upute za ispunjavanje</t>
  </si>
  <si>
    <t>HYPO  ALPE-ADRIA-BANK  d.d. Zagreb</t>
  </si>
  <si>
    <t>OTP BANKA HRVATSKA  d.d. Zadar</t>
  </si>
  <si>
    <t>SOCIETE GENERALE- SPLITSKA BANKA d.d. Split</t>
  </si>
  <si>
    <t>VABA  d.d. BANKA Varaždin</t>
  </si>
  <si>
    <t>OSOBNI ODBITAK UMIROVLJENIKA (DO 3.000,00 I.-VI. mj., DO 3.200,00 OD VII. mj.)</t>
  </si>
  <si>
    <t xml:space="preserve">Moguće je popunjavati samo žuto označena polja. Ostala polja popunjavaju se automatski nakon prethodnog unosa u žuta polja. </t>
  </si>
  <si>
    <t>http://www.porezna-uprava.hr/</t>
  </si>
  <si>
    <t>Svaki sheet ovog dokumenta zaštićen je lozinkom. Lozinka je postavljena zbog izbjegavanja pogrešnog upisa u ćelije sa formulama. U slučaju da uočite neke pogreške u izračunu otključajte sheet sa lozinkom 1234 te ispravite formulu.</t>
  </si>
  <si>
    <t>http://www.info-merkur.hr</t>
  </si>
  <si>
    <t>Knjigovodstveni servis Info-Merkur d.o.o.</t>
  </si>
  <si>
    <t>http://www.info-merkur.hr/porezna_prijava.html</t>
  </si>
  <si>
    <t>Izračun je isključivo informativne naravi. Preporučamo korisniku da dodatno provjeri ispravnost izračuna. Info-Merkur d.o.o. ne snosi odgovornost za eventualne greške u izračunu ili greške u popunjavanju obrasca.</t>
  </si>
  <si>
    <t>OIB</t>
  </si>
  <si>
    <t>OIB
POSLODAVCA / ISPLATITELJA</t>
  </si>
  <si>
    <t>OIB ISPLATITELJA</t>
  </si>
  <si>
    <t>OIB nositelja
zajedničke djelatnosti</t>
  </si>
  <si>
    <t>9.5.3. DIO POREZNE OSNOVICE IZNAD 43.200,00 DO 108.000,00 kn ZA PRIMJENU STOPI 25% (NA IDUĆIH 64.800,00 kn)</t>
  </si>
  <si>
    <r>
      <t xml:space="preserve">6 </t>
    </r>
    <r>
      <rPr>
        <sz val="7"/>
        <rFont val="Arial"/>
        <family val="2"/>
      </rPr>
      <t>(st.2 x 1.800,00)</t>
    </r>
  </si>
  <si>
    <t>1.3. OIB:</t>
  </si>
  <si>
    <t>DIO POREZNE OSNOVICE IZNAD 108.000,00 kn DO 129.600,00 kn ZA PRIMJENU STOPE 30% (NA IDUĆIH 21.600,00 kn)</t>
  </si>
  <si>
    <t>DIO POREZNE OSNOVICE IZNAD 129.600,00 kn DO 302.400,00 kn ZA PRIMJENU STOPE 37,5% (NA IDUĆIH 172.800,00 kn)</t>
  </si>
  <si>
    <t>DIO POREZNE OSNOVICE IZNAD  302.400,00 kn ZA PRIMJENU STOPE 42,5%</t>
  </si>
  <si>
    <t>9.5.2. DIO POREZNE OSNOVICE DO 43.200,00 ZA PRIMJENU STOPE 13,5%</t>
  </si>
  <si>
    <t>GODIŠNJI POREZ PO STOPI 13,5% (9.5.2.. x 13,5%)</t>
  </si>
  <si>
    <t>GODIŠNJI POREZ PO STOPI 30% (9.5.4. x 30%)</t>
  </si>
  <si>
    <t>GODIŠNJI POREZ PO STOPI 37,5% (9.5.5. x 37,5%)</t>
  </si>
  <si>
    <t>GODIŠNJI POREZ PO STOPI 42,5% (9.5.5. x 42,5%)</t>
  </si>
  <si>
    <t xml:space="preserve">UKUPNI GODIŠNJI POREZ (9.5.7. + 9.5.8. + 9.5.9. + 9.5.10. + 9.5.11.) </t>
  </si>
  <si>
    <t>9.5.12.</t>
  </si>
  <si>
    <t>9.5.13.</t>
  </si>
  <si>
    <t>PRIJAVA POREZA NA DOHODAK ZA 2010. GODINU</t>
  </si>
  <si>
    <t>KALKULATOR PRIJAVE POREZA NA DOHODAK ZA 2010. GODINU</t>
  </si>
  <si>
    <t>ANDRIJAŠEVCI</t>
  </si>
  <si>
    <t>ANTUNOVAC</t>
  </si>
  <si>
    <t>BABINA GREDA</t>
  </si>
  <si>
    <t>BAKAR</t>
  </si>
  <si>
    <t>BALE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</si>
  <si>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</si>
  <si>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</si>
  <si>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</si>
  <si>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</si>
  <si>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</si>
  <si>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</si>
  <si>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</si>
  <si>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</si>
  <si>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</si>
  <si>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</si>
  <si>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</si>
  <si>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</si>
  <si>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</si>
  <si>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</si>
  <si>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</si>
  <si>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</si>
  <si>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</si>
  <si>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</si>
  <si>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</si>
  <si>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</si>
  <si>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</si>
  <si>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</si>
  <si>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</si>
  <si>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</si>
  <si>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</si>
  <si>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</si>
  <si>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</si>
  <si>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</si>
  <si>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</si>
  <si>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</si>
  <si>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</si>
  <si>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</si>
  <si>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</si>
  <si>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BRINJE</t>
  </si>
  <si>
    <t>BROD MORAVICE</t>
  </si>
  <si>
    <t>BRODSKI STUPNIK</t>
  </si>
  <si>
    <t>BRTONIGLA</t>
  </si>
  <si>
    <t>BUDINŠČINA</t>
  </si>
  <si>
    <t>BUJE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</si>
  <si>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</si>
  <si>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</si>
  <si>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</si>
  <si>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</si>
  <si>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</si>
  <si>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</si>
  <si>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</si>
  <si>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</si>
  <si>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</si>
  <si>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</si>
  <si>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</si>
  <si>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</si>
  <si>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</si>
  <si>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</si>
  <si>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</si>
  <si>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</si>
  <si>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</si>
  <si>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</si>
  <si>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</si>
  <si>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</si>
  <si>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</si>
  <si>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</si>
  <si>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</si>
  <si>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</si>
  <si>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</si>
  <si>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</si>
  <si>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</si>
  <si>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</si>
  <si>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</si>
  <si>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</si>
  <si>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</si>
  <si>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</si>
  <si>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</si>
  <si>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</si>
  <si>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</si>
  <si>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</si>
  <si>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</si>
  <si>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</si>
  <si>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</si>
  <si>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MARTIJANEC</t>
  </si>
  <si>
    <t>DONJI MIHOLJAC</t>
  </si>
  <si>
    <t>DONJI VIDOVEC</t>
  </si>
  <si>
    <t>DRAGALIĆ</t>
  </si>
  <si>
    <t>DRAGANIĆI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</si>
  <si>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</si>
  <si>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</si>
  <si>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</si>
  <si>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</si>
  <si>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</si>
  <si>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</si>
  <si>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</si>
  <si>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</si>
  <si>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</si>
  <si>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</si>
  <si>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</si>
  <si>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</si>
  <si>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</si>
  <si>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</si>
  <si>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</si>
  <si>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</si>
  <si>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</si>
  <si>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</si>
  <si>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</si>
  <si>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</si>
  <si>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</si>
  <si>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</si>
  <si>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</si>
  <si>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</si>
  <si>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</t>
  </si>
  <si>
    <t>FERDINANDOVAC</t>
  </si>
  <si>
    <t>FERIČANCI</t>
  </si>
  <si>
    <t>FUNTANA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</si>
  <si>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</si>
  <si>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</si>
  <si>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</si>
  <si>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</si>
  <si>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</si>
  <si>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</si>
  <si>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</si>
  <si>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</si>
  <si>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</si>
  <si>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</si>
  <si>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</si>
  <si>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</si>
  <si>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</si>
  <si>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</si>
  <si>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</si>
  <si>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</si>
  <si>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</si>
  <si>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</si>
  <si>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GRADAC</t>
  </si>
  <si>
    <t>GRADEC</t>
  </si>
  <si>
    <t>GRADINA</t>
  </si>
  <si>
    <t>GRADIŠTE</t>
  </si>
  <si>
    <t>GROŽNJAM</t>
  </si>
  <si>
    <t>GRUBIŠNO POLJE</t>
  </si>
  <si>
    <t>GUNDINCI</t>
  </si>
  <si>
    <t>GUNJA</t>
  </si>
  <si>
    <t>GVOZD</t>
  </si>
  <si>
    <t>HERCEGOVAC</t>
  </si>
  <si>
    <t>HLEBINE</t>
  </si>
  <si>
    <t>HRAŠČINA</t>
  </si>
  <si>
    <t>HRVACE</t>
  </si>
  <si>
    <t>HRVATSKA DUBICA</t>
  </si>
  <si>
    <t>HRVATSKA KOSTAJNICA</t>
  </si>
  <si>
    <t>HUM BREZNIČKI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</si>
  <si>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</si>
  <si>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</si>
  <si>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</si>
  <si>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</si>
  <si>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</si>
  <si>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</si>
  <si>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</si>
  <si>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</si>
  <si>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</si>
  <si>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</si>
  <si>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</si>
  <si>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</si>
  <si>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</si>
  <si>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</si>
  <si>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</si>
  <si>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</si>
  <si>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</si>
  <si>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</si>
  <si>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</si>
  <si>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</si>
  <si>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</si>
  <si>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</si>
  <si>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</si>
  <si>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</si>
  <si>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</si>
  <si>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</si>
  <si>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</si>
  <si>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</si>
  <si>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</si>
  <si>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</si>
  <si>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</si>
  <si>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</si>
  <si>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</si>
  <si>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</t>
  </si>
  <si>
    <t>KIJEVO</t>
  </si>
  <si>
    <t>KISTANJE</t>
  </si>
  <si>
    <t>KLAKAR</t>
  </si>
  <si>
    <t>KLANA</t>
  </si>
  <si>
    <t>KLANJEC</t>
  </si>
  <si>
    <t>KLENOVNIK</t>
  </si>
  <si>
    <t>KLINČA SELO</t>
  </si>
  <si>
    <t>KLIS</t>
  </si>
  <si>
    <t>KLOŠTAR IVANIĆ</t>
  </si>
  <si>
    <t>KLOŠTAR PODRAVSKI</t>
  </si>
  <si>
    <t>KNEŽEVI VINOGRADI</t>
  </si>
  <si>
    <t>KNIN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</si>
  <si>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</si>
  <si>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</si>
  <si>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</si>
  <si>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</si>
  <si>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</si>
  <si>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</si>
  <si>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</si>
  <si>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</si>
  <si>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</si>
  <si>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</si>
  <si>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</si>
  <si>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</si>
  <si>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</si>
  <si>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</si>
  <si>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</si>
  <si>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</si>
  <si>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</si>
  <si>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</si>
  <si>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</si>
  <si>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</si>
  <si>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</si>
  <si>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</si>
  <si>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</si>
  <si>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</si>
  <si>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</si>
  <si>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</si>
  <si>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</si>
  <si>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</si>
  <si>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LANISĆE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</si>
  <si>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</si>
  <si>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</si>
  <si>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</si>
  <si>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</si>
  <si>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</si>
  <si>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</si>
  <si>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</si>
  <si>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</si>
  <si>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</si>
  <si>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</si>
  <si>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</si>
  <si>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</si>
  <si>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</si>
  <si>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</si>
  <si>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</si>
  <si>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</si>
  <si>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</si>
  <si>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</si>
  <si>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</si>
  <si>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</si>
  <si>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</si>
  <si>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</si>
  <si>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</si>
  <si>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</si>
  <si>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</si>
  <si>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</si>
  <si>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</si>
  <si>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</si>
  <si>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</si>
  <si>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</si>
  <si>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</si>
  <si>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</si>
  <si>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</si>
  <si>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</si>
  <si>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</si>
  <si>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</si>
  <si>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</si>
  <si>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</si>
  <si>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</si>
  <si>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MARTINSKA VES</t>
  </si>
  <si>
    <t>MARUŠEVAC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</si>
  <si>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</si>
  <si>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</si>
  <si>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</si>
  <si>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</si>
  <si>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</si>
  <si>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</si>
  <si>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</si>
  <si>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</si>
  <si>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MOSLAVINA PODRAVSKA</t>
  </si>
  <si>
    <t>MOŠĆENIČKA DRAGA</t>
  </si>
  <si>
    <t>MOTOVUN</t>
  </si>
  <si>
    <t>MRKOPALJ</t>
  </si>
  <si>
    <t>MUĆ</t>
  </si>
  <si>
    <t>MURSKO SREDIŠĆE</t>
  </si>
  <si>
    <t>MURTER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</si>
  <si>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</si>
  <si>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</si>
  <si>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</si>
  <si>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</si>
  <si>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</si>
  <si>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</si>
  <si>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</si>
  <si>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</si>
  <si>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</si>
  <si>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</si>
  <si>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</si>
  <si>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</si>
  <si>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</si>
  <si>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</si>
  <si>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</si>
  <si>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</si>
  <si>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</si>
  <si>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</si>
  <si>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</si>
  <si>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</si>
  <si>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</si>
  <si>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</si>
  <si>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</si>
  <si>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</si>
  <si>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</si>
  <si>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</si>
  <si>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</si>
  <si>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</si>
  <si>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</si>
  <si>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</si>
  <si>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</si>
  <si>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</si>
  <si>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</si>
  <si>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</si>
  <si>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</si>
  <si>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</si>
  <si>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</si>
  <si>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</si>
  <si>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</si>
  <si>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</si>
  <si>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</si>
  <si>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</si>
  <si>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</si>
  <si>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</si>
  <si>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</si>
  <si>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</si>
  <si>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</si>
  <si>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</si>
  <si>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</si>
  <si>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</si>
  <si>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</si>
  <si>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</si>
  <si>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</si>
  <si>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</si>
  <si>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</si>
  <si>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</si>
  <si>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</si>
  <si>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</si>
  <si>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</si>
  <si>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</si>
  <si>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</si>
  <si>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</si>
  <si>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</si>
  <si>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</si>
  <si>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</si>
  <si>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</si>
  <si>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</si>
  <si>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</si>
  <si>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</si>
  <si>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</si>
  <si>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</si>
  <si>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</si>
  <si>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</si>
  <si>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</si>
  <si>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</si>
  <si>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</si>
  <si>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</si>
  <si>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</si>
  <si>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</si>
  <si>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</si>
  <si>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</si>
  <si>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</si>
  <si>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</si>
  <si>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</si>
  <si>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</si>
  <si>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</si>
  <si>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</si>
  <si>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PROLOŽAC</t>
  </si>
  <si>
    <t>PROMINA</t>
  </si>
  <si>
    <t>PUČIŠĆA</t>
  </si>
  <si>
    <t>PULA</t>
  </si>
  <si>
    <t>PUNAT</t>
  </si>
  <si>
    <t>PUNITOVCI</t>
  </si>
  <si>
    <t>PUŠČA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</si>
  <si>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</si>
  <si>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</si>
  <si>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</si>
  <si>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</si>
  <si>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</si>
  <si>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</si>
  <si>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</si>
  <si>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</si>
  <si>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</si>
  <si>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</si>
  <si>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</si>
  <si>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</si>
  <si>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</si>
  <si>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</si>
  <si>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</si>
  <si>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</si>
  <si>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</si>
  <si>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</si>
  <si>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</si>
  <si>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</si>
  <si>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</si>
  <si>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</si>
  <si>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</si>
  <si>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</si>
  <si>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</si>
  <si>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</si>
  <si>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</si>
  <si>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</si>
  <si>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</si>
  <si>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</si>
  <si>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</si>
  <si>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</si>
  <si>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</si>
  <si>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</si>
  <si>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</si>
  <si>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</si>
  <si>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</si>
  <si>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</si>
  <si>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</si>
  <si>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</si>
  <si>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</si>
  <si>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</si>
  <si>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</si>
  <si>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</si>
  <si>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</si>
  <si>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</si>
  <si>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</si>
  <si>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</si>
  <si>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</si>
  <si>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</si>
  <si>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</si>
  <si>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</si>
  <si>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</si>
  <si>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</si>
  <si>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</si>
  <si>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</si>
  <si>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</si>
  <si>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</si>
  <si>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</si>
  <si>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</si>
  <si>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</si>
  <si>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</si>
  <si>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</si>
  <si>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</si>
  <si>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</si>
  <si>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(NEDEŠČINA)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</si>
  <si>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</si>
  <si>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</si>
  <si>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</si>
  <si>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</si>
  <si>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</si>
  <si>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</si>
  <si>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</si>
  <si>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</si>
  <si>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</si>
  <si>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</si>
  <si>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</si>
  <si>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SVETIVINČENAT</t>
  </si>
  <si>
    <t>ŠANDROVAC</t>
  </si>
  <si>
    <t>ŠENKOVEC</t>
  </si>
  <si>
    <t>ŠESTANOVAC</t>
  </si>
  <si>
    <t>ŠIBENIK</t>
  </si>
  <si>
    <t>ŠKABRNJE</t>
  </si>
  <si>
    <t>ŠODALOVCI</t>
  </si>
  <si>
    <t>ŠOLTA</t>
  </si>
  <si>
    <t>ŠPIŠIĆ BUKOVICA</t>
  </si>
  <si>
    <t>ŠTEFANJE</t>
  </si>
  <si>
    <t>ŠTITAR</t>
  </si>
  <si>
    <t>ŠTRIGOVA</t>
  </si>
  <si>
    <t>TAR VARBIGA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</si>
  <si>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</si>
  <si>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</si>
  <si>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</si>
  <si>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</si>
  <si>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</si>
  <si>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</si>
  <si>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</si>
  <si>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</si>
  <si>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</si>
  <si>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</si>
  <si>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</si>
  <si>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</si>
  <si>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</si>
  <si>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</si>
  <si>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</si>
  <si>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</si>
  <si>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</si>
  <si>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</si>
  <si>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</si>
  <si>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</si>
  <si>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</si>
  <si>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</si>
  <si>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</si>
  <si>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</si>
  <si>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</si>
  <si>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</si>
  <si>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</si>
  <si>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</si>
  <si>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</si>
  <si>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</si>
  <si>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</si>
  <si>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</si>
  <si>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</si>
  <si>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</si>
  <si>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</si>
  <si>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 DONJE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</si>
  <si>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</si>
  <si>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</si>
  <si>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</si>
  <si>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</si>
  <si>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</si>
  <si>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</si>
  <si>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</si>
  <si>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</si>
  <si>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</si>
  <si>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</si>
  <si>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</t>
  </si>
  <si>
    <t>VIŽINADA</t>
  </si>
  <si>
    <t>VLADISLAVCI</t>
  </si>
  <si>
    <t>VOĆIN</t>
  </si>
  <si>
    <t>VODICE</t>
  </si>
  <si>
    <t>VODNJAN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</si>
  <si>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</si>
  <si>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</si>
  <si>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</si>
  <si>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</si>
  <si>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</si>
  <si>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</si>
  <si>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</si>
  <si>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</si>
  <si>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</si>
  <si>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</si>
  <si>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</si>
  <si>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</si>
  <si>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</t>
  </si>
  <si>
    <t>VRSI</t>
  </si>
  <si>
    <t>VUKA</t>
  </si>
  <si>
    <t>VUKOVAR</t>
  </si>
  <si>
    <t>ZABOK</t>
  </si>
  <si>
    <t>ZADAR</t>
  </si>
  <si>
    <t>ZADVARJE</t>
  </si>
  <si>
    <t>ZAGORSKA SELA</t>
  </si>
  <si>
    <t>ZAGREB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</si>
  <si>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</si>
  <si>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</si>
  <si>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</si>
  <si>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</si>
  <si>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</si>
  <si>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</si>
  <si>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</si>
  <si>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</si>
  <si>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</si>
  <si>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</si>
  <si>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</si>
  <si>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</si>
  <si>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</si>
  <si>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</si>
  <si>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9. UTVRĐIVANJE POREZA I PRIREZA ZA 2010. GODINU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</si>
</sst>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0000000000"/>
    <numFmt numFmtId="173" formatCode="0_ ;\-0\ "/>
    <numFmt numFmtId="174" formatCode="#,##0.00_ ;\-#,##0.00\ "/>
    <numFmt numFmtId="175" formatCode="00000000"/>
    <numFmt numFmtId="176" formatCode="[$-41A]d\.\ mmmm\ yyyy"/>
    <numFmt numFmtId="177" formatCode="d/m/yyyy/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Ђ-2]\ #,##0.00_);[Red]\([$Ђ-2]\ #,##0.00\)"/>
  </numFmts>
  <fonts count="8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2"/>
    </font>
    <font>
      <sz val="10"/>
      <name val="Trebuchet MS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sz val="13"/>
      <color indexed="9"/>
      <name val="Arial Black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b/>
      <i/>
      <sz val="9"/>
      <name val="Arial"/>
      <family val="2"/>
    </font>
    <font>
      <b/>
      <sz val="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 Black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sz val="8"/>
      <name val="Tahoma"/>
      <family val="2"/>
    </font>
    <font>
      <b/>
      <sz val="14"/>
      <name val="Arial"/>
      <family val="2"/>
    </font>
    <font>
      <b/>
      <sz val="10"/>
      <name val="Trebuchet MS"/>
      <family val="2"/>
    </font>
    <font>
      <sz val="10"/>
      <color indexed="8"/>
      <name val="Trebuchet MS"/>
      <family val="2"/>
    </font>
    <font>
      <b/>
      <sz val="14"/>
      <name val="Trebuchet MS"/>
      <family val="2"/>
    </font>
    <font>
      <b/>
      <u val="single"/>
      <sz val="12"/>
      <name val="Trebuchet MS"/>
      <family val="2"/>
    </font>
    <font>
      <b/>
      <i/>
      <sz val="10"/>
      <color indexed="10"/>
      <name val="Trebuchet MS"/>
      <family val="2"/>
    </font>
    <font>
      <b/>
      <i/>
      <u val="single"/>
      <sz val="10"/>
      <color indexed="10"/>
      <name val="Trebuchet MS"/>
      <family val="2"/>
    </font>
    <font>
      <b/>
      <u val="single"/>
      <sz val="12"/>
      <color indexed="8"/>
      <name val="Trebuchet MS"/>
      <family val="2"/>
    </font>
    <font>
      <sz val="9"/>
      <color indexed="8"/>
      <name val="Trebuchet MS"/>
      <family val="2"/>
    </font>
    <font>
      <u val="single"/>
      <sz val="10"/>
      <color indexed="12"/>
      <name val="Trebuchet MS"/>
      <family val="2"/>
    </font>
    <font>
      <u val="single"/>
      <sz val="9"/>
      <color indexed="8"/>
      <name val="Trebuchet MS"/>
      <family val="2"/>
    </font>
    <font>
      <u val="single"/>
      <sz val="10"/>
      <color indexed="8"/>
      <name val="Trebuchet MS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vertAlign val="superscript"/>
      <sz val="8"/>
      <color indexed="8"/>
      <name val="Arial"/>
      <family val="0"/>
    </font>
    <font>
      <vertAlign val="superscript"/>
      <sz val="8"/>
      <color indexed="8"/>
      <name val="Arial"/>
      <family val="0"/>
    </font>
    <font>
      <b/>
      <vertAlign val="superscript"/>
      <sz val="9"/>
      <color indexed="8"/>
      <name val="Arial"/>
      <family val="0"/>
    </font>
    <font>
      <vertAlign val="superscript"/>
      <sz val="9"/>
      <color indexed="8"/>
      <name val="Arial"/>
      <family val="0"/>
    </font>
    <font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29" borderId="1" applyNumberFormat="0" applyAlignment="0" applyProtection="0"/>
    <xf numFmtId="0" fontId="77" fillId="0" borderId="6" applyNumberFormat="0" applyFill="0" applyAlignment="0" applyProtection="0"/>
    <xf numFmtId="0" fontId="78" fillId="30" borderId="0" applyNumberFormat="0" applyBorder="0" applyAlignment="0" applyProtection="0"/>
    <xf numFmtId="0" fontId="4" fillId="0" borderId="0">
      <alignment/>
      <protection/>
    </xf>
    <xf numFmtId="0" fontId="0" fillId="31" borderId="7" applyNumberFormat="0" applyFont="0" applyAlignment="0" applyProtection="0"/>
    <xf numFmtId="0" fontId="79" fillId="26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618">
    <xf numFmtId="0" fontId="0" fillId="0" borderId="0" xfId="0" applyAlignment="1">
      <alignment/>
    </xf>
    <xf numFmtId="0" fontId="3" fillId="0" borderId="0" xfId="57" applyFont="1" applyFill="1" applyBorder="1" applyAlignment="1">
      <alignment wrapText="1"/>
      <protection/>
    </xf>
    <xf numFmtId="10" fontId="3" fillId="0" borderId="0" xfId="57" applyNumberFormat="1" applyFont="1" applyFill="1" applyBorder="1" applyAlignment="1">
      <alignment horizontal="center" wrapText="1"/>
      <protection/>
    </xf>
    <xf numFmtId="0" fontId="4" fillId="0" borderId="0" xfId="57" applyFill="1" applyBorder="1">
      <alignment/>
      <protection/>
    </xf>
    <xf numFmtId="10" fontId="4" fillId="0" borderId="0" xfId="57" applyNumberForma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0" fillId="0" borderId="0" xfId="0" applyFont="1" applyAlignment="1">
      <alignment/>
    </xf>
    <xf numFmtId="49" fontId="8" fillId="32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49" fontId="8" fillId="32" borderId="13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8" fillId="0" borderId="11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vertic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horizontal="left"/>
      <protection/>
    </xf>
    <xf numFmtId="0" fontId="12" fillId="0" borderId="11" xfId="0" applyFont="1" applyBorder="1" applyAlignment="1">
      <alignment horizontal="center" vertical="center"/>
    </xf>
    <xf numFmtId="49" fontId="15" fillId="32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4" fontId="15" fillId="32" borderId="10" xfId="44" applyNumberFormat="1" applyFont="1" applyFill="1" applyBorder="1" applyAlignment="1" applyProtection="1">
      <alignment horizontal="right" vertical="center" indent="1"/>
      <protection locked="0"/>
    </xf>
    <xf numFmtId="4" fontId="15" fillId="32" borderId="14" xfId="44" applyNumberFormat="1" applyFont="1" applyFill="1" applyBorder="1" applyAlignment="1" applyProtection="1">
      <alignment horizontal="right" vertical="center" indent="1"/>
      <protection locked="0"/>
    </xf>
    <xf numFmtId="0" fontId="11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/>
      <protection/>
    </xf>
    <xf numFmtId="0" fontId="18" fillId="0" borderId="22" xfId="0" applyFont="1" applyBorder="1" applyAlignment="1" applyProtection="1">
      <alignment horizontal="left" vertical="center" wrapText="1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4" fontId="15" fillId="0" borderId="10" xfId="44" applyNumberFormat="1" applyFont="1" applyFill="1" applyBorder="1" applyAlignment="1" applyProtection="1">
      <alignment horizontal="right" vertical="center" indent="1"/>
      <protection/>
    </xf>
    <xf numFmtId="4" fontId="11" fillId="0" borderId="24" xfId="0" applyNumberFormat="1" applyFont="1" applyFill="1" applyBorder="1" applyAlignment="1" applyProtection="1">
      <alignment horizontal="right" vertical="center" indent="1"/>
      <protection/>
    </xf>
    <xf numFmtId="4" fontId="11" fillId="0" borderId="25" xfId="0" applyNumberFormat="1" applyFont="1" applyFill="1" applyBorder="1" applyAlignment="1" applyProtection="1">
      <alignment horizontal="right" vertical="center" indent="1"/>
      <protection/>
    </xf>
    <xf numFmtId="0" fontId="18" fillId="0" borderId="26" xfId="0" applyFont="1" applyBorder="1" applyAlignment="1" applyProtection="1">
      <alignment horizontal="left" vertical="center" wrapText="1"/>
      <protection/>
    </xf>
    <xf numFmtId="0" fontId="18" fillId="0" borderId="27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 applyProtection="1">
      <alignment horizontal="center" vertical="center" wrapText="1"/>
      <protection/>
    </xf>
    <xf numFmtId="4" fontId="11" fillId="0" borderId="13" xfId="0" applyNumberFormat="1" applyFont="1" applyFill="1" applyBorder="1" applyAlignment="1" applyProtection="1">
      <alignment horizontal="right" vertical="center" indent="1"/>
      <protection/>
    </xf>
    <xf numFmtId="4" fontId="11" fillId="0" borderId="29" xfId="0" applyNumberFormat="1" applyFont="1" applyFill="1" applyBorder="1" applyAlignment="1" applyProtection="1">
      <alignment horizontal="right" vertical="center" indent="1"/>
      <protection/>
    </xf>
    <xf numFmtId="0" fontId="7" fillId="0" borderId="0" xfId="0" applyFont="1" applyAlignment="1" applyProtection="1">
      <alignment/>
      <protection/>
    </xf>
    <xf numFmtId="0" fontId="18" fillId="0" borderId="22" xfId="0" applyFont="1" applyBorder="1" applyAlignment="1" applyProtection="1">
      <alignment vertical="center" wrapText="1"/>
      <protection/>
    </xf>
    <xf numFmtId="0" fontId="10" fillId="0" borderId="30" xfId="0" applyFont="1" applyBorder="1" applyAlignment="1" applyProtection="1">
      <alignment horizontal="center" vertical="center"/>
      <protection/>
    </xf>
    <xf numFmtId="4" fontId="10" fillId="32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4" fontId="15" fillId="32" borderId="10" xfId="0" applyNumberFormat="1" applyFont="1" applyFill="1" applyBorder="1" applyAlignment="1" applyProtection="1">
      <alignment horizontal="right" vertical="center" indent="1"/>
      <protection locked="0"/>
    </xf>
    <xf numFmtId="0" fontId="18" fillId="0" borderId="0" xfId="0" applyFont="1" applyAlignment="1">
      <alignment horizontal="center" vertical="center"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left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wrapText="1"/>
      <protection/>
    </xf>
    <xf numFmtId="4" fontId="11" fillId="0" borderId="31" xfId="44" applyNumberFormat="1" applyFont="1" applyFill="1" applyBorder="1" applyAlignment="1" applyProtection="1">
      <alignment horizontal="right" vertical="center" inden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4" fontId="8" fillId="32" borderId="14" xfId="44" applyNumberFormat="1" applyFont="1" applyFill="1" applyBorder="1" applyAlignment="1" applyProtection="1">
      <alignment horizontal="right" vertical="center" indent="1"/>
      <protection locked="0"/>
    </xf>
    <xf numFmtId="4" fontId="8" fillId="32" borderId="29" xfId="44" applyNumberFormat="1" applyFont="1" applyFill="1" applyBorder="1" applyAlignment="1" applyProtection="1">
      <alignment horizontal="right" vertical="center" indent="1"/>
      <protection locked="0"/>
    </xf>
    <xf numFmtId="4" fontId="15" fillId="32" borderId="14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174" fontId="10" fillId="32" borderId="10" xfId="44" applyNumberFormat="1" applyFont="1" applyFill="1" applyBorder="1" applyAlignment="1" applyProtection="1">
      <alignment horizontal="right" vertical="center" indent="1"/>
      <protection locked="0"/>
    </xf>
    <xf numFmtId="4" fontId="15" fillId="0" borderId="14" xfId="0" applyNumberFormat="1" applyFont="1" applyBorder="1" applyAlignment="1" applyProtection="1">
      <alignment horizontal="right" vertical="center" wrapText="1" indent="1"/>
      <protection/>
    </xf>
    <xf numFmtId="4" fontId="15" fillId="0" borderId="25" xfId="0" applyNumberFormat="1" applyFont="1" applyBorder="1" applyAlignment="1" applyProtection="1">
      <alignment horizontal="right" vertical="center" wrapText="1" indent="1"/>
      <protection/>
    </xf>
    <xf numFmtId="4" fontId="15" fillId="32" borderId="14" xfId="0" applyNumberFormat="1" applyFont="1" applyFill="1" applyBorder="1" applyAlignment="1" applyProtection="1">
      <alignment horizontal="right" vertical="center" wrapText="1" indent="1"/>
      <protection locked="0"/>
    </xf>
    <xf numFmtId="4" fontId="15" fillId="0" borderId="23" xfId="0" applyNumberFormat="1" applyFont="1" applyBorder="1" applyAlignment="1" applyProtection="1">
      <alignment horizontal="right" vertical="center" wrapText="1" indent="1"/>
      <protection/>
    </xf>
    <xf numFmtId="4" fontId="11" fillId="0" borderId="28" xfId="0" applyNumberFormat="1" applyFont="1" applyBorder="1" applyAlignment="1" applyProtection="1">
      <alignment horizontal="right" vertical="center" wrapText="1" indent="1"/>
      <protection/>
    </xf>
    <xf numFmtId="0" fontId="11" fillId="0" borderId="0" xfId="0" applyFont="1" applyAlignment="1" applyProtection="1">
      <alignment horizontal="center" vertical="center"/>
      <protection/>
    </xf>
    <xf numFmtId="4" fontId="11" fillId="0" borderId="14" xfId="0" applyNumberFormat="1" applyFont="1" applyBorder="1" applyAlignment="1" applyProtection="1">
      <alignment horizontal="right" vertical="center" wrapText="1" indent="1"/>
      <protection/>
    </xf>
    <xf numFmtId="0" fontId="10" fillId="0" borderId="0" xfId="0" applyFont="1" applyAlignment="1" applyProtection="1">
      <alignment horizontal="right"/>
      <protection/>
    </xf>
    <xf numFmtId="4" fontId="8" fillId="0" borderId="0" xfId="0" applyNumberFormat="1" applyFont="1" applyAlignment="1" applyProtection="1">
      <alignment horizontal="right" vertical="center" indent="1"/>
      <protection/>
    </xf>
    <xf numFmtId="0" fontId="12" fillId="0" borderId="0" xfId="0" applyFont="1" applyAlignment="1" applyProtection="1">
      <alignment horizontal="center" vertical="center"/>
      <protection/>
    </xf>
    <xf numFmtId="4" fontId="10" fillId="0" borderId="10" xfId="0" applyNumberFormat="1" applyFont="1" applyFill="1" applyBorder="1" applyAlignment="1" applyProtection="1">
      <alignment horizontal="right" vertical="center" indent="1"/>
      <protection/>
    </xf>
    <xf numFmtId="174" fontId="10" fillId="0" borderId="10" xfId="44" applyNumberFormat="1" applyFont="1" applyFill="1" applyBorder="1" applyAlignment="1" applyProtection="1">
      <alignment horizontal="right" vertical="center" indent="1"/>
      <protection/>
    </xf>
    <xf numFmtId="4" fontId="10" fillId="0" borderId="14" xfId="44" applyNumberFormat="1" applyFont="1" applyBorder="1" applyAlignment="1" applyProtection="1">
      <alignment horizontal="right" vertical="center" indent="1"/>
      <protection/>
    </xf>
    <xf numFmtId="4" fontId="11" fillId="0" borderId="29" xfId="44" applyNumberFormat="1" applyFont="1" applyFill="1" applyBorder="1" applyAlignment="1" applyProtection="1">
      <alignment horizontal="right" vertical="center" indent="1"/>
      <protection/>
    </xf>
    <xf numFmtId="4" fontId="11" fillId="0" borderId="31" xfId="44" applyNumberFormat="1" applyFont="1" applyBorder="1" applyAlignment="1" applyProtection="1">
      <alignment horizontal="right" vertical="center" inden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4" fontId="11" fillId="0" borderId="24" xfId="0" applyNumberFormat="1" applyFont="1" applyBorder="1" applyAlignment="1" applyProtection="1">
      <alignment horizontal="right" vertical="center" indent="1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5" fillId="0" borderId="3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4" fontId="15" fillId="32" borderId="25" xfId="0" applyNumberFormat="1" applyFont="1" applyFill="1" applyBorder="1" applyAlignment="1" applyProtection="1">
      <alignment horizontal="right" vertical="center" indent="1"/>
      <protection locked="0"/>
    </xf>
    <xf numFmtId="49" fontId="8" fillId="32" borderId="16" xfId="0" applyNumberFormat="1" applyFont="1" applyFill="1" applyBorder="1" applyAlignment="1" applyProtection="1">
      <alignment horizontal="center"/>
      <protection/>
    </xf>
    <xf numFmtId="49" fontId="8" fillId="32" borderId="16" xfId="0" applyNumberFormat="1" applyFont="1" applyFill="1" applyBorder="1" applyAlignment="1" applyProtection="1">
      <alignment/>
      <protection/>
    </xf>
    <xf numFmtId="49" fontId="8" fillId="32" borderId="32" xfId="0" applyNumberFormat="1" applyFont="1" applyFill="1" applyBorder="1" applyAlignment="1" applyProtection="1">
      <alignment/>
      <protection/>
    </xf>
    <xf numFmtId="49" fontId="8" fillId="32" borderId="15" xfId="0" applyNumberFormat="1" applyFont="1" applyFill="1" applyBorder="1" applyAlignment="1" applyProtection="1">
      <alignment/>
      <protection/>
    </xf>
    <xf numFmtId="49" fontId="8" fillId="32" borderId="33" xfId="0" applyNumberFormat="1" applyFont="1" applyFill="1" applyBorder="1" applyAlignment="1" applyProtection="1">
      <alignment/>
      <protection/>
    </xf>
    <xf numFmtId="4" fontId="15" fillId="32" borderId="29" xfId="0" applyNumberFormat="1" applyFont="1" applyFill="1" applyBorder="1" applyAlignment="1" applyProtection="1">
      <alignment horizontal="right" vertical="center" indent="1"/>
      <protection locked="0"/>
    </xf>
    <xf numFmtId="4" fontId="11" fillId="0" borderId="34" xfId="0" applyNumberFormat="1" applyFont="1" applyFill="1" applyBorder="1" applyAlignment="1" applyProtection="1">
      <alignment horizontal="right" vertical="center" wrapText="1" indent="1"/>
      <protection/>
    </xf>
    <xf numFmtId="4" fontId="15" fillId="0" borderId="13" xfId="0" applyNumberFormat="1" applyFont="1" applyFill="1" applyBorder="1" applyAlignment="1" applyProtection="1">
      <alignment horizontal="right" vertical="center" indent="1"/>
      <protection/>
    </xf>
    <xf numFmtId="49" fontId="8" fillId="32" borderId="35" xfId="0" applyNumberFormat="1" applyFont="1" applyFill="1" applyBorder="1" applyAlignment="1" applyProtection="1">
      <alignment/>
      <protection/>
    </xf>
    <xf numFmtId="49" fontId="8" fillId="32" borderId="0" xfId="0" applyNumberFormat="1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36" xfId="0" applyFont="1" applyFill="1" applyBorder="1" applyAlignment="1" applyProtection="1">
      <alignment horizontal="center"/>
      <protection/>
    </xf>
    <xf numFmtId="49" fontId="8" fillId="32" borderId="18" xfId="0" applyNumberFormat="1" applyFont="1" applyFill="1" applyBorder="1" applyAlignment="1" applyProtection="1">
      <alignment/>
      <protection/>
    </xf>
    <xf numFmtId="49" fontId="8" fillId="32" borderId="36" xfId="0" applyNumberFormat="1" applyFont="1" applyFill="1" applyBorder="1" applyAlignment="1" applyProtection="1">
      <alignment/>
      <protection/>
    </xf>
    <xf numFmtId="49" fontId="8" fillId="32" borderId="37" xfId="0" applyNumberFormat="1" applyFont="1" applyFill="1" applyBorder="1" applyAlignment="1" applyProtection="1">
      <alignment/>
      <protection/>
    </xf>
    <xf numFmtId="0" fontId="1" fillId="0" borderId="22" xfId="0" applyNumberFormat="1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35" xfId="0" applyFont="1" applyFill="1" applyBorder="1" applyAlignment="1" applyProtection="1">
      <alignment horizontal="center"/>
      <protection/>
    </xf>
    <xf numFmtId="49" fontId="8" fillId="32" borderId="38" xfId="0" applyNumberFormat="1" applyFont="1" applyFill="1" applyBorder="1" applyAlignment="1" applyProtection="1">
      <alignment/>
      <protection/>
    </xf>
    <xf numFmtId="49" fontId="8" fillId="32" borderId="39" xfId="0" applyNumberFormat="1" applyFont="1" applyFill="1" applyBorder="1" applyAlignment="1" applyProtection="1">
      <alignment/>
      <protection/>
    </xf>
    <xf numFmtId="1" fontId="8" fillId="0" borderId="36" xfId="0" applyNumberFormat="1" applyFont="1" applyFill="1" applyBorder="1" applyAlignment="1" applyProtection="1">
      <alignment horizontal="center"/>
      <protection/>
    </xf>
    <xf numFmtId="177" fontId="8" fillId="32" borderId="33" xfId="0" applyNumberFormat="1" applyFont="1" applyFill="1" applyBorder="1" applyAlignment="1" applyProtection="1">
      <alignment horizontal="center"/>
      <protection locked="0"/>
    </xf>
    <xf numFmtId="0" fontId="8" fillId="32" borderId="14" xfId="0" applyFont="1" applyFill="1" applyBorder="1" applyAlignment="1" applyProtection="1">
      <alignment horizontal="center"/>
      <protection locked="0"/>
    </xf>
    <xf numFmtId="0" fontId="8" fillId="32" borderId="29" xfId="0" applyFont="1" applyFill="1" applyBorder="1" applyAlignment="1" applyProtection="1">
      <alignment horizontal="center"/>
      <protection locked="0"/>
    </xf>
    <xf numFmtId="177" fontId="8" fillId="32" borderId="37" xfId="0" applyNumberFormat="1" applyFont="1" applyFill="1" applyBorder="1" applyAlignment="1" applyProtection="1">
      <alignment horizontal="center"/>
      <protection locked="0"/>
    </xf>
    <xf numFmtId="177" fontId="8" fillId="32" borderId="36" xfId="0" applyNumberFormat="1" applyFont="1" applyFill="1" applyBorder="1" applyAlignment="1" applyProtection="1">
      <alignment horizontal="center"/>
      <protection locked="0"/>
    </xf>
    <xf numFmtId="177" fontId="8" fillId="32" borderId="16" xfId="0" applyNumberFormat="1" applyFont="1" applyFill="1" applyBorder="1" applyAlignment="1" applyProtection="1">
      <alignment horizontal="center"/>
      <protection locked="0"/>
    </xf>
    <xf numFmtId="10" fontId="8" fillId="32" borderId="14" xfId="0" applyNumberFormat="1" applyFont="1" applyFill="1" applyBorder="1" applyAlignment="1" applyProtection="1">
      <alignment horizontal="center"/>
      <protection locked="0"/>
    </xf>
    <xf numFmtId="10" fontId="8" fillId="32" borderId="29" xfId="0" applyNumberFormat="1" applyFont="1" applyFill="1" applyBorder="1" applyAlignment="1" applyProtection="1">
      <alignment horizontal="center"/>
      <protection locked="0"/>
    </xf>
    <xf numFmtId="177" fontId="8" fillId="32" borderId="35" xfId="0" applyNumberFormat="1" applyFont="1" applyFill="1" applyBorder="1" applyAlignment="1" applyProtection="1">
      <alignment horizontal="center"/>
      <protection/>
    </xf>
    <xf numFmtId="177" fontId="8" fillId="32" borderId="39" xfId="0" applyNumberFormat="1" applyFont="1" applyFill="1" applyBorder="1" applyAlignment="1" applyProtection="1">
      <alignment horizontal="center"/>
      <protection/>
    </xf>
    <xf numFmtId="14" fontId="8" fillId="32" borderId="38" xfId="0" applyNumberFormat="1" applyFont="1" applyFill="1" applyBorder="1" applyAlignment="1" applyProtection="1">
      <alignment horizontal="center"/>
      <protection/>
    </xf>
    <xf numFmtId="14" fontId="8" fillId="32" borderId="39" xfId="0" applyNumberFormat="1" applyFont="1" applyFill="1" applyBorder="1" applyAlignment="1" applyProtection="1">
      <alignment horizontal="center"/>
      <protection/>
    </xf>
    <xf numFmtId="10" fontId="29" fillId="32" borderId="38" xfId="0" applyNumberFormat="1" applyFont="1" applyFill="1" applyBorder="1" applyAlignment="1" applyProtection="1">
      <alignment horizontal="center"/>
      <protection/>
    </xf>
    <xf numFmtId="10" fontId="29" fillId="32" borderId="40" xfId="0" applyNumberFormat="1" applyFont="1" applyFill="1" applyBorder="1" applyAlignment="1" applyProtection="1">
      <alignment horizontal="center"/>
      <protection/>
    </xf>
    <xf numFmtId="4" fontId="11" fillId="33" borderId="41" xfId="0" applyNumberFormat="1" applyFont="1" applyFill="1" applyBorder="1" applyAlignment="1" applyProtection="1">
      <alignment horizontal="right" vertical="center" indent="1"/>
      <protection/>
    </xf>
    <xf numFmtId="4" fontId="11" fillId="33" borderId="31" xfId="0" applyNumberFormat="1" applyFont="1" applyFill="1" applyBorder="1" applyAlignment="1" applyProtection="1">
      <alignment horizontal="right" vertical="center" indent="1"/>
      <protection/>
    </xf>
    <xf numFmtId="4" fontId="11" fillId="0" borderId="31" xfId="0" applyNumberFormat="1" applyFont="1" applyFill="1" applyBorder="1" applyAlignment="1" applyProtection="1">
      <alignment horizontal="right" vertical="center" inden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left" vertical="center" wrapText="1"/>
      <protection/>
    </xf>
    <xf numFmtId="4" fontId="15" fillId="32" borderId="24" xfId="0" applyNumberFormat="1" applyFont="1" applyFill="1" applyBorder="1" applyAlignment="1" applyProtection="1">
      <alignment horizontal="right" vertical="center" indent="1"/>
      <protection locked="0"/>
    </xf>
    <xf numFmtId="4" fontId="11" fillId="0" borderId="24" xfId="0" applyNumberFormat="1" applyFont="1" applyFill="1" applyBorder="1" applyAlignment="1" applyProtection="1">
      <alignment horizontal="right" vertical="center" wrapText="1" indent="1"/>
      <protection/>
    </xf>
    <xf numFmtId="4" fontId="11" fillId="0" borderId="25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22" xfId="0" applyFont="1" applyBorder="1" applyAlignment="1" applyProtection="1">
      <alignment horizontal="left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8" fillId="0" borderId="29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4" fontId="15" fillId="0" borderId="17" xfId="44" applyNumberFormat="1" applyFont="1" applyFill="1" applyBorder="1" applyAlignment="1" applyProtection="1">
      <alignment horizontal="right" vertical="center" wrapText="1" indent="1"/>
      <protection/>
    </xf>
    <xf numFmtId="4" fontId="15" fillId="0" borderId="10" xfId="44" applyNumberFormat="1" applyFont="1" applyFill="1" applyBorder="1" applyAlignment="1" applyProtection="1">
      <alignment horizontal="right" vertical="center" wrapText="1" indent="1"/>
      <protection/>
    </xf>
    <xf numFmtId="4" fontId="15" fillId="0" borderId="42" xfId="0" applyNumberFormat="1" applyFont="1" applyFill="1" applyBorder="1" applyAlignment="1" applyProtection="1">
      <alignment horizontal="right" vertical="center" indent="1"/>
      <protection/>
    </xf>
    <xf numFmtId="4" fontId="15" fillId="0" borderId="29" xfId="0" applyNumberFormat="1" applyFont="1" applyFill="1" applyBorder="1" applyAlignment="1" applyProtection="1">
      <alignment horizontal="right" vertical="center" indent="1"/>
      <protection/>
    </xf>
    <xf numFmtId="0" fontId="10" fillId="0" borderId="0" xfId="0" applyFont="1" applyFill="1" applyAlignment="1" applyProtection="1">
      <alignment/>
      <protection/>
    </xf>
    <xf numFmtId="4" fontId="11" fillId="0" borderId="43" xfId="0" applyNumberFormat="1" applyFont="1" applyFill="1" applyBorder="1" applyAlignment="1" applyProtection="1">
      <alignment horizontal="right" vertical="center" wrapText="1" indent="1"/>
      <protection/>
    </xf>
    <xf numFmtId="4" fontId="11" fillId="0" borderId="41" xfId="0" applyNumberFormat="1" applyFont="1" applyFill="1" applyBorder="1" applyAlignment="1" applyProtection="1">
      <alignment horizontal="right" vertical="center" indent="1"/>
      <protection/>
    </xf>
    <xf numFmtId="4" fontId="15" fillId="32" borderId="14" xfId="0" applyNumberFormat="1" applyFont="1" applyFill="1" applyBorder="1" applyAlignment="1" applyProtection="1">
      <alignment horizontal="right" indent="1"/>
      <protection locked="0"/>
    </xf>
    <xf numFmtId="4" fontId="15" fillId="32" borderId="17" xfId="44" applyNumberFormat="1" applyFont="1" applyFill="1" applyBorder="1" applyAlignment="1" applyProtection="1">
      <alignment horizontal="right" vertical="center" wrapText="1" indent="1"/>
      <protection locked="0"/>
    </xf>
    <xf numFmtId="4" fontId="15" fillId="32" borderId="10" xfId="44" applyNumberFormat="1" applyFont="1" applyFill="1" applyBorder="1" applyAlignment="1" applyProtection="1">
      <alignment horizontal="right" vertical="center" wrapText="1" indent="1"/>
      <protection locked="0"/>
    </xf>
    <xf numFmtId="4" fontId="15" fillId="32" borderId="23" xfId="0" applyNumberFormat="1" applyFont="1" applyFill="1" applyBorder="1" applyAlignment="1" applyProtection="1">
      <alignment horizontal="right" indent="1"/>
      <protection locked="0"/>
    </xf>
    <xf numFmtId="4" fontId="15" fillId="32" borderId="13" xfId="44" applyNumberFormat="1" applyFont="1" applyFill="1" applyBorder="1" applyAlignment="1" applyProtection="1">
      <alignment horizontal="right" vertical="center" wrapText="1" indent="1"/>
      <protection locked="0"/>
    </xf>
    <xf numFmtId="0" fontId="15" fillId="32" borderId="44" xfId="0" applyFont="1" applyFill="1" applyBorder="1" applyAlignment="1" applyProtection="1">
      <alignment horizontal="right" vertical="center"/>
      <protection/>
    </xf>
    <xf numFmtId="0" fontId="15" fillId="32" borderId="45" xfId="0" applyFont="1" applyFill="1" applyBorder="1" applyAlignment="1" applyProtection="1">
      <alignment horizontal="left" vertical="center" wrapText="1"/>
      <protection/>
    </xf>
    <xf numFmtId="10" fontId="15" fillId="32" borderId="24" xfId="0" applyNumberFormat="1" applyFont="1" applyFill="1" applyBorder="1" applyAlignment="1" applyProtection="1">
      <alignment horizontal="right" vertical="center" wrapText="1" indent="1"/>
      <protection/>
    </xf>
    <xf numFmtId="4" fontId="15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5" fillId="34" borderId="0" xfId="0" applyFont="1" applyFill="1" applyAlignment="1" applyProtection="1">
      <alignment horizontal="center"/>
      <protection/>
    </xf>
    <xf numFmtId="0" fontId="10" fillId="34" borderId="0" xfId="0" applyFont="1" applyFill="1" applyAlignment="1" applyProtection="1">
      <alignment/>
      <protection/>
    </xf>
    <xf numFmtId="0" fontId="16" fillId="34" borderId="0" xfId="0" applyFont="1" applyFill="1" applyAlignment="1" applyProtection="1">
      <alignment horizontal="center"/>
      <protection/>
    </xf>
    <xf numFmtId="0" fontId="17" fillId="34" borderId="0" xfId="0" applyNumberFormat="1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 horizontal="center"/>
      <protection/>
    </xf>
    <xf numFmtId="0" fontId="0" fillId="34" borderId="0" xfId="0" applyFont="1" applyFill="1" applyAlignment="1" applyProtection="1">
      <alignment/>
      <protection/>
    </xf>
    <xf numFmtId="0" fontId="9" fillId="34" borderId="0" xfId="0" applyFont="1" applyFill="1" applyAlignment="1" applyProtection="1">
      <alignment horizontal="center"/>
      <protection/>
    </xf>
    <xf numFmtId="0" fontId="21" fillId="34" borderId="0" xfId="0" applyFont="1" applyFill="1" applyAlignment="1" applyProtection="1">
      <alignment horizontal="right" vertical="top"/>
      <protection/>
    </xf>
    <xf numFmtId="0" fontId="12" fillId="34" borderId="0" xfId="0" applyFont="1" applyFill="1" applyAlignment="1" applyProtection="1">
      <alignment horizontal="left"/>
      <protection/>
    </xf>
    <xf numFmtId="0" fontId="18" fillId="34" borderId="0" xfId="0" applyFont="1" applyFill="1" applyAlignment="1" applyProtection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19" fillId="34" borderId="0" xfId="0" applyFont="1" applyFill="1" applyAlignment="1" applyProtection="1">
      <alignment horizontal="center"/>
      <protection/>
    </xf>
    <xf numFmtId="4" fontId="6" fillId="0" borderId="41" xfId="0" applyNumberFormat="1" applyFont="1" applyFill="1" applyBorder="1" applyAlignment="1" applyProtection="1">
      <alignment horizontal="right" vertical="center" wrapText="1" indent="1"/>
      <protection/>
    </xf>
    <xf numFmtId="4" fontId="6" fillId="0" borderId="31" xfId="0" applyNumberFormat="1" applyFont="1" applyFill="1" applyBorder="1" applyAlignment="1" applyProtection="1">
      <alignment horizontal="right" vertical="center" wrapText="1" indent="1"/>
      <protection/>
    </xf>
    <xf numFmtId="0" fontId="0" fillId="34" borderId="0" xfId="0" applyFont="1" applyFill="1" applyAlignment="1">
      <alignment/>
    </xf>
    <xf numFmtId="0" fontId="22" fillId="34" borderId="0" xfId="0" applyFont="1" applyFill="1" applyAlignment="1">
      <alignment horizontal="right" vertical="center"/>
    </xf>
    <xf numFmtId="0" fontId="0" fillId="34" borderId="0" xfId="0" applyFont="1" applyFill="1" applyAlignment="1" applyProtection="1">
      <alignment vertical="center"/>
      <protection/>
    </xf>
    <xf numFmtId="4" fontId="15" fillId="0" borderId="24" xfId="0" applyNumberFormat="1" applyFont="1" applyFill="1" applyBorder="1" applyAlignment="1" applyProtection="1">
      <alignment horizontal="right" vertical="center" indent="1"/>
      <protection/>
    </xf>
    <xf numFmtId="0" fontId="11" fillId="34" borderId="0" xfId="0" applyFont="1" applyFill="1" applyAlignment="1" applyProtection="1">
      <alignment vertical="center"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 locked="0"/>
    </xf>
    <xf numFmtId="0" fontId="10" fillId="34" borderId="0" xfId="0" applyFont="1" applyFill="1" applyAlignment="1" applyProtection="1">
      <alignment horizontal="right"/>
      <protection/>
    </xf>
    <xf numFmtId="0" fontId="0" fillId="34" borderId="0" xfId="0" applyFont="1" applyFill="1" applyAlignment="1" applyProtection="1">
      <alignment/>
      <protection/>
    </xf>
    <xf numFmtId="4" fontId="8" fillId="34" borderId="0" xfId="0" applyNumberFormat="1" applyFont="1" applyFill="1" applyAlignment="1" applyProtection="1">
      <alignment horizontal="right" vertical="center" indent="1"/>
      <protection/>
    </xf>
    <xf numFmtId="14" fontId="15" fillId="34" borderId="46" xfId="0" applyNumberFormat="1" applyFont="1" applyFill="1" applyBorder="1" applyAlignment="1" applyProtection="1">
      <alignment horizontal="right" vertical="center" wrapText="1"/>
      <protection/>
    </xf>
    <xf numFmtId="0" fontId="15" fillId="34" borderId="47" xfId="0" applyFont="1" applyFill="1" applyBorder="1" applyAlignment="1" applyProtection="1">
      <alignment horizontal="right" vertical="center"/>
      <protection/>
    </xf>
    <xf numFmtId="0" fontId="15" fillId="34" borderId="48" xfId="0" applyFont="1" applyFill="1" applyBorder="1" applyAlignment="1" applyProtection="1">
      <alignment horizontal="right" vertical="center"/>
      <protection/>
    </xf>
    <xf numFmtId="0" fontId="15" fillId="34" borderId="47" xfId="0" applyFont="1" applyFill="1" applyBorder="1" applyAlignment="1" applyProtection="1">
      <alignment horizontal="right" vertical="center" wrapText="1"/>
      <protection/>
    </xf>
    <xf numFmtId="0" fontId="15" fillId="34" borderId="44" xfId="0" applyFont="1" applyFill="1" applyBorder="1" applyAlignment="1" applyProtection="1">
      <alignment horizontal="right" vertical="center"/>
      <protection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49" fontId="8" fillId="34" borderId="0" xfId="0" applyNumberFormat="1" applyFont="1" applyFill="1" applyBorder="1" applyAlignment="1" applyProtection="1">
      <alignment/>
      <protection/>
    </xf>
    <xf numFmtId="49" fontId="8" fillId="32" borderId="36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49" fontId="15" fillId="32" borderId="24" xfId="0" applyNumberFormat="1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Alignment="1">
      <alignment/>
    </xf>
    <xf numFmtId="0" fontId="33" fillId="34" borderId="0" xfId="0" applyFont="1" applyFill="1" applyAlignment="1">
      <alignment/>
    </xf>
    <xf numFmtId="0" fontId="40" fillId="34" borderId="0" xfId="53" applyFont="1" applyFill="1" applyAlignment="1" applyProtection="1">
      <alignment horizontal="center" shrinkToFit="1"/>
      <protection/>
    </xf>
    <xf numFmtId="0" fontId="40" fillId="34" borderId="0" xfId="53" applyFont="1" applyFill="1" applyAlignment="1" applyProtection="1">
      <alignment horizontal="center" wrapText="1" shrinkToFit="1"/>
      <protection/>
    </xf>
    <xf numFmtId="0" fontId="41" fillId="34" borderId="0" xfId="53" applyFont="1" applyFill="1" applyAlignment="1" applyProtection="1">
      <alignment shrinkToFit="1"/>
      <protection/>
    </xf>
    <xf numFmtId="0" fontId="33" fillId="34" borderId="0" xfId="0" applyFont="1" applyFill="1" applyAlignment="1">
      <alignment wrapText="1"/>
    </xf>
    <xf numFmtId="0" fontId="33" fillId="34" borderId="0" xfId="0" applyFont="1" applyFill="1" applyAlignment="1">
      <alignment horizontal="left"/>
    </xf>
    <xf numFmtId="0" fontId="33" fillId="34" borderId="0" xfId="0" applyFont="1" applyFill="1" applyAlignment="1">
      <alignment horizontal="left" vertical="center" wrapText="1"/>
    </xf>
    <xf numFmtId="0" fontId="4" fillId="34" borderId="0" xfId="0" applyFont="1" applyFill="1" applyAlignment="1">
      <alignment wrapText="1"/>
    </xf>
    <xf numFmtId="0" fontId="0" fillId="0" borderId="0" xfId="0" applyBorder="1" applyAlignment="1">
      <alignment/>
    </xf>
    <xf numFmtId="0" fontId="31" fillId="34" borderId="49" xfId="0" applyFont="1" applyFill="1" applyBorder="1" applyAlignment="1">
      <alignment horizontal="center" wrapText="1"/>
    </xf>
    <xf numFmtId="0" fontId="31" fillId="34" borderId="50" xfId="0" applyFont="1" applyFill="1" applyBorder="1" applyAlignment="1">
      <alignment horizontal="center" wrapText="1"/>
    </xf>
    <xf numFmtId="0" fontId="2" fillId="0" borderId="0" xfId="53" applyAlignment="1" applyProtection="1">
      <alignment/>
      <protection/>
    </xf>
    <xf numFmtId="0" fontId="39" fillId="34" borderId="0" xfId="0" applyFont="1" applyFill="1" applyAlignment="1">
      <alignment horizontal="left" wrapText="1"/>
    </xf>
    <xf numFmtId="0" fontId="15" fillId="34" borderId="0" xfId="0" applyFont="1" applyFill="1" applyAlignment="1" applyProtection="1">
      <alignment horizontal="left"/>
      <protection/>
    </xf>
    <xf numFmtId="49" fontId="8" fillId="32" borderId="15" xfId="0" applyNumberFormat="1" applyFont="1" applyFill="1" applyBorder="1" applyAlignment="1" applyProtection="1">
      <alignment horizontal="center"/>
      <protection locked="0"/>
    </xf>
    <xf numFmtId="49" fontId="8" fillId="32" borderId="16" xfId="0" applyNumberFormat="1" applyFont="1" applyFill="1" applyBorder="1" applyAlignment="1" applyProtection="1">
      <alignment horizontal="center"/>
      <protection locked="0"/>
    </xf>
    <xf numFmtId="49" fontId="8" fillId="32" borderId="33" xfId="0" applyNumberFormat="1" applyFont="1" applyFill="1" applyBorder="1" applyAlignment="1" applyProtection="1">
      <alignment horizontal="center"/>
      <protection locked="0"/>
    </xf>
    <xf numFmtId="49" fontId="8" fillId="32" borderId="15" xfId="0" applyNumberFormat="1" applyFont="1" applyFill="1" applyBorder="1" applyAlignment="1" applyProtection="1">
      <alignment horizontal="center" wrapText="1"/>
      <protection locked="0"/>
    </xf>
    <xf numFmtId="49" fontId="8" fillId="32" borderId="33" xfId="0" applyNumberFormat="1" applyFont="1" applyFill="1" applyBorder="1" applyAlignment="1" applyProtection="1">
      <alignment horizontal="center" wrapText="1"/>
      <protection locked="0"/>
    </xf>
    <xf numFmtId="49" fontId="8" fillId="32" borderId="16" xfId="0" applyNumberFormat="1" applyFont="1" applyFill="1" applyBorder="1" applyAlignment="1" applyProtection="1">
      <alignment horizontal="center" wrapText="1"/>
      <protection locked="0"/>
    </xf>
    <xf numFmtId="0" fontId="1" fillId="0" borderId="47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33" xfId="0" applyFont="1" applyBorder="1" applyAlignment="1" applyProtection="1">
      <alignment horizontal="left"/>
      <protection/>
    </xf>
    <xf numFmtId="0" fontId="8" fillId="0" borderId="44" xfId="0" applyFont="1" applyBorder="1" applyAlignment="1" applyProtection="1">
      <alignment horizontal="left"/>
      <protection/>
    </xf>
    <xf numFmtId="0" fontId="8" fillId="0" borderId="51" xfId="0" applyFont="1" applyBorder="1" applyAlignment="1" applyProtection="1">
      <alignment horizontal="left"/>
      <protection/>
    </xf>
    <xf numFmtId="0" fontId="8" fillId="0" borderId="45" xfId="0" applyFont="1" applyBorder="1" applyAlignment="1" applyProtection="1">
      <alignment horizontal="left"/>
      <protection/>
    </xf>
    <xf numFmtId="4" fontId="8" fillId="32" borderId="38" xfId="0" applyNumberFormat="1" applyFont="1" applyFill="1" applyBorder="1" applyAlignment="1" applyProtection="1">
      <alignment horizontal="right" indent="1"/>
      <protection locked="0"/>
    </xf>
    <xf numFmtId="4" fontId="8" fillId="32" borderId="35" xfId="0" applyNumberFormat="1" applyFont="1" applyFill="1" applyBorder="1" applyAlignment="1" applyProtection="1">
      <alignment horizontal="right" indent="1"/>
      <protection locked="0"/>
    </xf>
    <xf numFmtId="4" fontId="8" fillId="32" borderId="40" xfId="0" applyNumberFormat="1" applyFont="1" applyFill="1" applyBorder="1" applyAlignment="1" applyProtection="1">
      <alignment horizontal="right" indent="1"/>
      <protection locked="0"/>
    </xf>
    <xf numFmtId="4" fontId="8" fillId="32" borderId="15" xfId="0" applyNumberFormat="1" applyFont="1" applyFill="1" applyBorder="1" applyAlignment="1" applyProtection="1">
      <alignment horizontal="right" indent="1"/>
      <protection locked="0"/>
    </xf>
    <xf numFmtId="4" fontId="8" fillId="32" borderId="16" xfId="0" applyNumberFormat="1" applyFont="1" applyFill="1" applyBorder="1" applyAlignment="1" applyProtection="1">
      <alignment horizontal="right" indent="1"/>
      <protection locked="0"/>
    </xf>
    <xf numFmtId="4" fontId="8" fillId="32" borderId="32" xfId="0" applyNumberFormat="1" applyFont="1" applyFill="1" applyBorder="1" applyAlignment="1" applyProtection="1">
      <alignment horizontal="right" indent="1"/>
      <protection locked="0"/>
    </xf>
    <xf numFmtId="4" fontId="8" fillId="0" borderId="52" xfId="0" applyNumberFormat="1" applyFont="1" applyBorder="1" applyAlignment="1" applyProtection="1">
      <alignment horizontal="right" indent="1"/>
      <protection/>
    </xf>
    <xf numFmtId="4" fontId="8" fillId="0" borderId="51" xfId="0" applyNumberFormat="1" applyFont="1" applyBorder="1" applyAlignment="1" applyProtection="1">
      <alignment horizontal="right" indent="1"/>
      <protection/>
    </xf>
    <xf numFmtId="4" fontId="8" fillId="0" borderId="53" xfId="0" applyNumberFormat="1" applyFont="1" applyBorder="1" applyAlignment="1" applyProtection="1">
      <alignment horizontal="right" indent="1"/>
      <protection/>
    </xf>
    <xf numFmtId="49" fontId="8" fillId="32" borderId="18" xfId="0" applyNumberFormat="1" applyFont="1" applyFill="1" applyBorder="1" applyAlignment="1" applyProtection="1">
      <alignment horizontal="center"/>
      <protection locked="0"/>
    </xf>
    <xf numFmtId="49" fontId="8" fillId="32" borderId="37" xfId="0" applyNumberFormat="1" applyFont="1" applyFill="1" applyBorder="1" applyAlignment="1" applyProtection="1">
      <alignment horizontal="center"/>
      <protection locked="0"/>
    </xf>
    <xf numFmtId="0" fontId="1" fillId="0" borderId="48" xfId="0" applyFont="1" applyBorder="1" applyAlignment="1" applyProtection="1">
      <alignment horizontal="left"/>
      <protection/>
    </xf>
    <xf numFmtId="0" fontId="1" fillId="0" borderId="35" xfId="0" applyFont="1" applyBorder="1" applyAlignment="1" applyProtection="1">
      <alignment horizontal="left"/>
      <protection/>
    </xf>
    <xf numFmtId="0" fontId="1" fillId="0" borderId="39" xfId="0" applyFont="1" applyBorder="1" applyAlignment="1" applyProtection="1">
      <alignment horizontal="left"/>
      <protection/>
    </xf>
    <xf numFmtId="49" fontId="8" fillId="32" borderId="18" xfId="0" applyNumberFormat="1" applyFont="1" applyFill="1" applyBorder="1" applyAlignment="1" applyProtection="1">
      <alignment horizontal="center" wrapText="1"/>
      <protection locked="0"/>
    </xf>
    <xf numFmtId="49" fontId="8" fillId="32" borderId="37" xfId="0" applyNumberFormat="1" applyFont="1" applyFill="1" applyBorder="1" applyAlignment="1" applyProtection="1">
      <alignment horizontal="center" wrapText="1"/>
      <protection locked="0"/>
    </xf>
    <xf numFmtId="0" fontId="14" fillId="35" borderId="54" xfId="0" applyFont="1" applyFill="1" applyBorder="1" applyAlignment="1" applyProtection="1">
      <alignment horizontal="left" vertical="center"/>
      <protection/>
    </xf>
    <xf numFmtId="0" fontId="14" fillId="35" borderId="41" xfId="0" applyFont="1" applyFill="1" applyBorder="1" applyAlignment="1" applyProtection="1">
      <alignment horizontal="left" vertical="center"/>
      <protection/>
    </xf>
    <xf numFmtId="49" fontId="8" fillId="32" borderId="10" xfId="0" applyNumberFormat="1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left"/>
      <protection/>
    </xf>
    <xf numFmtId="0" fontId="8" fillId="0" borderId="10" xfId="0" applyFont="1" applyFill="1" applyBorder="1" applyAlignment="1" applyProtection="1">
      <alignment horizontal="left"/>
      <protection/>
    </xf>
    <xf numFmtId="0" fontId="8" fillId="0" borderId="17" xfId="0" applyFont="1" applyFill="1" applyBorder="1" applyAlignment="1" applyProtection="1">
      <alignment horizontal="left"/>
      <protection/>
    </xf>
    <xf numFmtId="0" fontId="8" fillId="0" borderId="23" xfId="0" applyFont="1" applyFill="1" applyBorder="1" applyAlignment="1" applyProtection="1">
      <alignment horizontal="left"/>
      <protection/>
    </xf>
    <xf numFmtId="49" fontId="8" fillId="32" borderId="36" xfId="0" applyNumberFormat="1" applyFont="1" applyFill="1" applyBorder="1" applyAlignment="1" applyProtection="1">
      <alignment horizontal="center"/>
      <protection locked="0"/>
    </xf>
    <xf numFmtId="49" fontId="8" fillId="32" borderId="13" xfId="0" applyNumberFormat="1" applyFont="1" applyFill="1" applyBorder="1" applyAlignment="1" applyProtection="1">
      <alignment horizontal="center"/>
      <protection locked="0"/>
    </xf>
    <xf numFmtId="14" fontId="8" fillId="32" borderId="10" xfId="0" applyNumberFormat="1" applyFont="1" applyFill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18" fillId="0" borderId="38" xfId="0" applyFont="1" applyBorder="1" applyAlignment="1" applyProtection="1">
      <alignment horizontal="center" vertical="center" wrapText="1"/>
      <protection/>
    </xf>
    <xf numFmtId="0" fontId="18" fillId="0" borderId="35" xfId="0" applyFont="1" applyBorder="1" applyAlignment="1" applyProtection="1">
      <alignment horizontal="center" vertical="center" wrapText="1"/>
      <protection/>
    </xf>
    <xf numFmtId="0" fontId="18" fillId="0" borderId="40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vertical="center"/>
      <protection/>
    </xf>
    <xf numFmtId="49" fontId="8" fillId="32" borderId="36" xfId="0" applyNumberFormat="1" applyFont="1" applyFill="1" applyBorder="1" applyAlignment="1" applyProtection="1">
      <alignment horizont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/>
    </xf>
    <xf numFmtId="0" fontId="8" fillId="0" borderId="48" xfId="0" applyFont="1" applyBorder="1" applyAlignment="1" applyProtection="1">
      <alignment horizontal="left"/>
      <protection/>
    </xf>
    <xf numFmtId="0" fontId="8" fillId="0" borderId="35" xfId="0" applyFont="1" applyBorder="1" applyAlignment="1" applyProtection="1">
      <alignment horizontal="left"/>
      <protection/>
    </xf>
    <xf numFmtId="0" fontId="8" fillId="0" borderId="47" xfId="0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 horizontal="left"/>
      <protection/>
    </xf>
    <xf numFmtId="0" fontId="8" fillId="0" borderId="36" xfId="0" applyFont="1" applyBorder="1" applyAlignment="1" applyProtection="1">
      <alignment horizontal="left"/>
      <protection/>
    </xf>
    <xf numFmtId="0" fontId="8" fillId="32" borderId="35" xfId="0" applyFont="1" applyFill="1" applyBorder="1" applyAlignment="1" applyProtection="1">
      <alignment horizontal="left"/>
      <protection locked="0"/>
    </xf>
    <xf numFmtId="0" fontId="8" fillId="32" borderId="40" xfId="0" applyFont="1" applyFill="1" applyBorder="1" applyAlignment="1" applyProtection="1">
      <alignment horizontal="left"/>
      <protection locked="0"/>
    </xf>
    <xf numFmtId="0" fontId="8" fillId="32" borderId="36" xfId="0" applyFont="1" applyFill="1" applyBorder="1" applyAlignment="1" applyProtection="1">
      <alignment horizontal="left"/>
      <protection locked="0"/>
    </xf>
    <xf numFmtId="0" fontId="8" fillId="32" borderId="16" xfId="0" applyFont="1" applyFill="1" applyBorder="1" applyAlignment="1" applyProtection="1">
      <alignment horizontal="left"/>
      <protection locked="0"/>
    </xf>
    <xf numFmtId="0" fontId="8" fillId="32" borderId="32" xfId="0" applyFont="1" applyFill="1" applyBorder="1" applyAlignment="1" applyProtection="1">
      <alignment horizontal="left"/>
      <protection locked="0"/>
    </xf>
    <xf numFmtId="0" fontId="18" fillId="0" borderId="14" xfId="0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left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 applyProtection="1">
      <alignment horizontal="center" vertical="center" wrapText="1"/>
      <protection/>
    </xf>
    <xf numFmtId="0" fontId="18" fillId="0" borderId="17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49" fontId="8" fillId="32" borderId="36" xfId="0" applyNumberFormat="1" applyFont="1" applyFill="1" applyBorder="1" applyAlignment="1" applyProtection="1">
      <alignment horizontal="left"/>
      <protection locked="0"/>
    </xf>
    <xf numFmtId="49" fontId="8" fillId="32" borderId="42" xfId="0" applyNumberFormat="1" applyFont="1" applyFill="1" applyBorder="1" applyAlignment="1" applyProtection="1">
      <alignment horizontal="left"/>
      <protection locked="0"/>
    </xf>
    <xf numFmtId="0" fontId="8" fillId="0" borderId="32" xfId="0" applyFont="1" applyBorder="1" applyAlignment="1" applyProtection="1">
      <alignment horizontal="left"/>
      <protection/>
    </xf>
    <xf numFmtId="49" fontId="8" fillId="32" borderId="16" xfId="0" applyNumberFormat="1" applyFont="1" applyFill="1" applyBorder="1" applyAlignment="1" applyProtection="1">
      <alignment horizontal="left"/>
      <protection locked="0"/>
    </xf>
    <xf numFmtId="49" fontId="8" fillId="32" borderId="32" xfId="0" applyNumberFormat="1" applyFont="1" applyFill="1" applyBorder="1" applyAlignment="1" applyProtection="1">
      <alignment horizontal="left"/>
      <protection locked="0"/>
    </xf>
    <xf numFmtId="14" fontId="8" fillId="32" borderId="18" xfId="0" applyNumberFormat="1" applyFont="1" applyFill="1" applyBorder="1" applyAlignment="1" applyProtection="1">
      <alignment horizontal="center"/>
      <protection locked="0"/>
    </xf>
    <xf numFmtId="14" fontId="8" fillId="32" borderId="37" xfId="0" applyNumberFormat="1" applyFont="1" applyFill="1" applyBorder="1" applyAlignment="1" applyProtection="1">
      <alignment horizontal="center"/>
      <protection locked="0"/>
    </xf>
    <xf numFmtId="10" fontId="29" fillId="32" borderId="18" xfId="0" applyNumberFormat="1" applyFont="1" applyFill="1" applyBorder="1" applyAlignment="1" applyProtection="1">
      <alignment horizontal="center"/>
      <protection locked="0"/>
    </xf>
    <xf numFmtId="10" fontId="29" fillId="32" borderId="42" xfId="0" applyNumberFormat="1" applyFont="1" applyFill="1" applyBorder="1" applyAlignment="1" applyProtection="1">
      <alignment horizontal="center"/>
      <protection locked="0"/>
    </xf>
    <xf numFmtId="0" fontId="14" fillId="35" borderId="31" xfId="0" applyFont="1" applyFill="1" applyBorder="1" applyAlignment="1" applyProtection="1">
      <alignment horizontal="left" vertical="center"/>
      <protection/>
    </xf>
    <xf numFmtId="14" fontId="8" fillId="32" borderId="15" xfId="0" applyNumberFormat="1" applyFont="1" applyFill="1" applyBorder="1" applyAlignment="1" applyProtection="1">
      <alignment horizontal="center"/>
      <protection locked="0"/>
    </xf>
    <xf numFmtId="14" fontId="8" fillId="32" borderId="33" xfId="0" applyNumberFormat="1" applyFont="1" applyFill="1" applyBorder="1" applyAlignment="1" applyProtection="1">
      <alignment horizontal="center"/>
      <protection locked="0"/>
    </xf>
    <xf numFmtId="10" fontId="29" fillId="32" borderId="15" xfId="0" applyNumberFormat="1" applyFont="1" applyFill="1" applyBorder="1" applyAlignment="1" applyProtection="1">
      <alignment horizontal="center"/>
      <protection locked="0"/>
    </xf>
    <xf numFmtId="10" fontId="29" fillId="32" borderId="32" xfId="0" applyNumberFormat="1" applyFont="1" applyFill="1" applyBorder="1" applyAlignment="1" applyProtection="1">
      <alignment horizontal="center"/>
      <protection locked="0"/>
    </xf>
    <xf numFmtId="1" fontId="8" fillId="32" borderId="36" xfId="0" applyNumberFormat="1" applyFont="1" applyFill="1" applyBorder="1" applyAlignment="1" applyProtection="1">
      <alignment horizontal="left"/>
      <protection locked="0"/>
    </xf>
    <xf numFmtId="1" fontId="8" fillId="32" borderId="16" xfId="0" applyNumberFormat="1" applyFont="1" applyFill="1" applyBorder="1" applyAlignment="1" applyProtection="1">
      <alignment horizontal="left"/>
      <protection locked="0"/>
    </xf>
    <xf numFmtId="1" fontId="8" fillId="32" borderId="32" xfId="0" applyNumberFormat="1" applyFont="1" applyFill="1" applyBorder="1" applyAlignment="1" applyProtection="1">
      <alignment horizontal="left"/>
      <protection locked="0"/>
    </xf>
    <xf numFmtId="49" fontId="8" fillId="34" borderId="36" xfId="0" applyNumberFormat="1" applyFont="1" applyFill="1" applyBorder="1" applyAlignment="1" applyProtection="1">
      <alignment horizontal="center"/>
      <protection/>
    </xf>
    <xf numFmtId="49" fontId="8" fillId="0" borderId="16" xfId="0" applyNumberFormat="1" applyFont="1" applyFill="1" applyBorder="1" applyAlignment="1" applyProtection="1">
      <alignment horizontal="left"/>
      <protection/>
    </xf>
    <xf numFmtId="0" fontId="20" fillId="0" borderId="55" xfId="0" applyFont="1" applyBorder="1" applyAlignment="1" applyProtection="1">
      <alignment horizontal="center"/>
      <protection/>
    </xf>
    <xf numFmtId="0" fontId="15" fillId="0" borderId="34" xfId="0" applyFont="1" applyBorder="1" applyAlignment="1" applyProtection="1">
      <alignment horizontal="center"/>
      <protection/>
    </xf>
    <xf numFmtId="49" fontId="8" fillId="32" borderId="16" xfId="0" applyNumberFormat="1" applyFont="1" applyFill="1" applyBorder="1" applyAlignment="1" applyProtection="1">
      <alignment horizontal="center"/>
      <protection/>
    </xf>
    <xf numFmtId="0" fontId="15" fillId="32" borderId="56" xfId="0" applyNumberFormat="1" applyFont="1" applyFill="1" applyBorder="1" applyAlignment="1" applyProtection="1">
      <alignment horizontal="center"/>
      <protection locked="0"/>
    </xf>
    <xf numFmtId="0" fontId="15" fillId="32" borderId="56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 vertical="center"/>
      <protection/>
    </xf>
    <xf numFmtId="10" fontId="15" fillId="32" borderId="52" xfId="0" applyNumberFormat="1" applyFont="1" applyFill="1" applyBorder="1" applyAlignment="1" applyProtection="1">
      <alignment horizontal="center" vertical="center" wrapText="1"/>
      <protection locked="0"/>
    </xf>
    <xf numFmtId="10" fontId="15" fillId="32" borderId="45" xfId="0" applyNumberFormat="1" applyFont="1" applyFill="1" applyBorder="1" applyAlignment="1" applyProtection="1">
      <alignment horizontal="center" vertical="center" wrapText="1"/>
      <protection locked="0"/>
    </xf>
    <xf numFmtId="4" fontId="15" fillId="32" borderId="52" xfId="0" applyNumberFormat="1" applyFont="1" applyFill="1" applyBorder="1" applyAlignment="1" applyProtection="1">
      <alignment horizontal="right" vertical="center" wrapText="1" indent="1"/>
      <protection locked="0"/>
    </xf>
    <xf numFmtId="4" fontId="15" fillId="32" borderId="51" xfId="0" applyNumberFormat="1" applyFont="1" applyFill="1" applyBorder="1" applyAlignment="1" applyProtection="1">
      <alignment horizontal="right" vertical="center" wrapText="1" indent="1"/>
      <protection locked="0"/>
    </xf>
    <xf numFmtId="4" fontId="15" fillId="32" borderId="45" xfId="0" applyNumberFormat="1" applyFont="1" applyFill="1" applyBorder="1" applyAlignment="1" applyProtection="1">
      <alignment horizontal="right" vertical="center" wrapText="1" indent="1"/>
      <protection locked="0"/>
    </xf>
    <xf numFmtId="10" fontId="10" fillId="0" borderId="52" xfId="44" applyNumberFormat="1" applyFont="1" applyFill="1" applyBorder="1" applyAlignment="1" applyProtection="1">
      <alignment horizontal="right" vertical="center" indent="1"/>
      <protection/>
    </xf>
    <xf numFmtId="10" fontId="10" fillId="0" borderId="53" xfId="44" applyNumberFormat="1" applyFont="1" applyFill="1" applyBorder="1" applyAlignment="1" applyProtection="1">
      <alignment horizontal="right" vertical="center" indent="1"/>
      <protection/>
    </xf>
    <xf numFmtId="10" fontId="15" fillId="32" borderId="15" xfId="0" applyNumberFormat="1" applyFont="1" applyFill="1" applyBorder="1" applyAlignment="1" applyProtection="1">
      <alignment horizontal="center" vertical="center" wrapText="1"/>
      <protection locked="0"/>
    </xf>
    <xf numFmtId="10" fontId="15" fillId="32" borderId="33" xfId="0" applyNumberFormat="1" applyFont="1" applyFill="1" applyBorder="1" applyAlignment="1" applyProtection="1">
      <alignment horizontal="center" vertical="center" wrapText="1"/>
      <protection locked="0"/>
    </xf>
    <xf numFmtId="4" fontId="15" fillId="32" borderId="15" xfId="0" applyNumberFormat="1" applyFont="1" applyFill="1" applyBorder="1" applyAlignment="1" applyProtection="1">
      <alignment horizontal="right" vertical="center" wrapText="1" indent="1"/>
      <protection locked="0"/>
    </xf>
    <xf numFmtId="4" fontId="15" fillId="32" borderId="16" xfId="0" applyNumberFormat="1" applyFont="1" applyFill="1" applyBorder="1" applyAlignment="1" applyProtection="1">
      <alignment horizontal="right" vertical="center" wrapText="1" indent="1"/>
      <protection locked="0"/>
    </xf>
    <xf numFmtId="4" fontId="15" fillId="32" borderId="33" xfId="0" applyNumberFormat="1" applyFont="1" applyFill="1" applyBorder="1" applyAlignment="1" applyProtection="1">
      <alignment horizontal="right" vertical="center" wrapText="1" indent="1"/>
      <protection locked="0"/>
    </xf>
    <xf numFmtId="10" fontId="10" fillId="0" borderId="15" xfId="44" applyNumberFormat="1" applyFont="1" applyFill="1" applyBorder="1" applyAlignment="1" applyProtection="1">
      <alignment horizontal="right" vertical="center" indent="1"/>
      <protection/>
    </xf>
    <xf numFmtId="10" fontId="10" fillId="0" borderId="32" xfId="44" applyNumberFormat="1" applyFont="1" applyFill="1" applyBorder="1" applyAlignment="1" applyProtection="1">
      <alignment horizontal="right" vertical="center" indent="1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18" fillId="0" borderId="33" xfId="0" applyFont="1" applyBorder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 wrapText="1"/>
      <protection/>
    </xf>
    <xf numFmtId="0" fontId="18" fillId="0" borderId="32" xfId="0" applyFont="1" applyBorder="1" applyAlignment="1" applyProtection="1">
      <alignment horizontal="center" vertical="center" wrapText="1"/>
      <protection/>
    </xf>
    <xf numFmtId="0" fontId="11" fillId="33" borderId="44" xfId="0" applyFont="1" applyFill="1" applyBorder="1" applyAlignment="1" applyProtection="1">
      <alignment horizontal="left" vertical="center"/>
      <protection/>
    </xf>
    <xf numFmtId="0" fontId="11" fillId="33" borderId="51" xfId="0" applyFont="1" applyFill="1" applyBorder="1" applyAlignment="1" applyProtection="1">
      <alignment horizontal="left" vertical="center"/>
      <protection/>
    </xf>
    <xf numFmtId="49" fontId="15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6" fillId="3" borderId="54" xfId="0" applyFont="1" applyFill="1" applyBorder="1" applyAlignment="1" applyProtection="1">
      <alignment horizontal="left" vertical="center" wrapText="1"/>
      <protection/>
    </xf>
    <xf numFmtId="0" fontId="6" fillId="3" borderId="41" xfId="0" applyFont="1" applyFill="1" applyBorder="1" applyAlignment="1" applyProtection="1">
      <alignment horizontal="left" vertical="center" wrapText="1"/>
      <protection/>
    </xf>
    <xf numFmtId="0" fontId="6" fillId="3" borderId="31" xfId="0" applyFont="1" applyFill="1" applyBorder="1" applyAlignment="1" applyProtection="1">
      <alignment horizontal="left" vertical="center" wrapText="1"/>
      <protection/>
    </xf>
    <xf numFmtId="0" fontId="6" fillId="33" borderId="54" xfId="0" applyFont="1" applyFill="1" applyBorder="1" applyAlignment="1" applyProtection="1">
      <alignment horizontal="left" vertical="center" wrapText="1"/>
      <protection/>
    </xf>
    <xf numFmtId="0" fontId="6" fillId="33" borderId="41" xfId="0" applyFont="1" applyFill="1" applyBorder="1" applyAlignment="1" applyProtection="1">
      <alignment horizontal="left" vertical="center" wrapText="1"/>
      <protection/>
    </xf>
    <xf numFmtId="4" fontId="15" fillId="32" borderId="15" xfId="0" applyNumberFormat="1" applyFont="1" applyFill="1" applyBorder="1" applyAlignment="1" applyProtection="1">
      <alignment horizontal="right" vertical="center" indent="1"/>
      <protection locked="0"/>
    </xf>
    <xf numFmtId="4" fontId="15" fillId="32" borderId="33" xfId="0" applyNumberFormat="1" applyFont="1" applyFill="1" applyBorder="1" applyAlignment="1" applyProtection="1">
      <alignment horizontal="right" vertical="center" indent="1"/>
      <protection locked="0"/>
    </xf>
    <xf numFmtId="0" fontId="11" fillId="33" borderId="12" xfId="0" applyFont="1" applyFill="1" applyBorder="1" applyAlignment="1" applyProtection="1">
      <alignment horizontal="left" vertical="center"/>
      <protection/>
    </xf>
    <xf numFmtId="0" fontId="11" fillId="33" borderId="13" xfId="0" applyFont="1" applyFill="1" applyBorder="1" applyAlignment="1" applyProtection="1">
      <alignment horizontal="left" vertical="center"/>
      <protection/>
    </xf>
    <xf numFmtId="0" fontId="18" fillId="0" borderId="27" xfId="0" applyFont="1" applyBorder="1" applyAlignment="1" applyProtection="1">
      <alignment horizontal="center" vertical="center" wrapText="1"/>
      <protection/>
    </xf>
    <xf numFmtId="0" fontId="24" fillId="35" borderId="55" xfId="0" applyFont="1" applyFill="1" applyBorder="1" applyAlignment="1" applyProtection="1">
      <alignment horizontal="left" vertical="center" wrapText="1"/>
      <protection/>
    </xf>
    <xf numFmtId="0" fontId="24" fillId="35" borderId="43" xfId="0" applyFont="1" applyFill="1" applyBorder="1" applyAlignment="1" applyProtection="1">
      <alignment horizontal="left" vertical="center" wrapText="1"/>
      <protection/>
    </xf>
    <xf numFmtId="0" fontId="24" fillId="35" borderId="34" xfId="0" applyFont="1" applyFill="1" applyBorder="1" applyAlignment="1" applyProtection="1">
      <alignment horizontal="left" vertical="center" wrapText="1"/>
      <protection/>
    </xf>
    <xf numFmtId="0" fontId="11" fillId="0" borderId="57" xfId="0" applyFont="1" applyFill="1" applyBorder="1" applyAlignment="1" applyProtection="1">
      <alignment horizontal="left" vertical="center"/>
      <protection/>
    </xf>
    <xf numFmtId="0" fontId="11" fillId="0" borderId="5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49" xfId="0" applyFont="1" applyFill="1" applyBorder="1" applyAlignment="1" applyProtection="1">
      <alignment horizontal="left" vertical="center"/>
      <protection/>
    </xf>
    <xf numFmtId="0" fontId="11" fillId="0" borderId="56" xfId="0" applyFont="1" applyFill="1" applyBorder="1" applyAlignment="1" applyProtection="1">
      <alignment horizontal="left" vertical="center"/>
      <protection/>
    </xf>
    <xf numFmtId="0" fontId="11" fillId="0" borderId="58" xfId="0" applyFont="1" applyFill="1" applyBorder="1" applyAlignment="1" applyProtection="1">
      <alignment horizontal="left" vertical="center"/>
      <protection/>
    </xf>
    <xf numFmtId="0" fontId="22" fillId="36" borderId="55" xfId="0" applyFont="1" applyFill="1" applyBorder="1" applyAlignment="1" applyProtection="1">
      <alignment horizontal="left" vertical="center"/>
      <protection/>
    </xf>
    <xf numFmtId="0" fontId="22" fillId="36" borderId="43" xfId="0" applyFont="1" applyFill="1" applyBorder="1" applyAlignment="1" applyProtection="1">
      <alignment horizontal="left" vertical="center"/>
      <protection/>
    </xf>
    <xf numFmtId="0" fontId="22" fillId="36" borderId="34" xfId="0" applyFont="1" applyFill="1" applyBorder="1" applyAlignment="1" applyProtection="1">
      <alignment horizontal="left" vertical="center"/>
      <protection/>
    </xf>
    <xf numFmtId="0" fontId="6" fillId="3" borderId="54" xfId="0" applyFont="1" applyFill="1" applyBorder="1" applyAlignment="1" applyProtection="1">
      <alignment horizontal="left" vertical="center"/>
      <protection/>
    </xf>
    <xf numFmtId="0" fontId="6" fillId="3" borderId="41" xfId="0" applyFont="1" applyFill="1" applyBorder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6" fillId="0" borderId="43" xfId="0" applyFont="1" applyFill="1" applyBorder="1" applyAlignment="1" applyProtection="1">
      <alignment horizontal="center" vertical="center"/>
      <protection/>
    </xf>
    <xf numFmtId="0" fontId="12" fillId="0" borderId="27" xfId="0" applyFont="1" applyFill="1" applyBorder="1" applyAlignment="1" applyProtection="1">
      <alignment horizontal="center" vertical="center"/>
      <protection/>
    </xf>
    <xf numFmtId="0" fontId="12" fillId="0" borderId="28" xfId="0" applyFont="1" applyFill="1" applyBorder="1" applyAlignment="1" applyProtection="1">
      <alignment horizontal="center" vertical="center"/>
      <protection/>
    </xf>
    <xf numFmtId="4" fontId="8" fillId="0" borderId="10" xfId="0" applyNumberFormat="1" applyFont="1" applyFill="1" applyBorder="1" applyAlignment="1" applyProtection="1">
      <alignment horizontal="left" vertical="center"/>
      <protection/>
    </xf>
    <xf numFmtId="0" fontId="18" fillId="0" borderId="59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/>
    </xf>
    <xf numFmtId="4" fontId="15" fillId="0" borderId="15" xfId="44" applyNumberFormat="1" applyFont="1" applyFill="1" applyBorder="1" applyAlignment="1" applyProtection="1">
      <alignment horizontal="right" vertical="center" indent="1"/>
      <protection/>
    </xf>
    <xf numFmtId="4" fontId="15" fillId="0" borderId="33" xfId="44" applyNumberFormat="1" applyFont="1" applyFill="1" applyBorder="1" applyAlignment="1" applyProtection="1">
      <alignment horizontal="right" vertical="center" indent="1"/>
      <protection/>
    </xf>
    <xf numFmtId="0" fontId="18" fillId="0" borderId="6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 wrapText="1"/>
    </xf>
    <xf numFmtId="0" fontId="18" fillId="0" borderId="62" xfId="0" applyFont="1" applyFill="1" applyBorder="1" applyAlignment="1">
      <alignment horizontal="center" vertical="center" wrapText="1"/>
    </xf>
    <xf numFmtId="4" fontId="11" fillId="32" borderId="63" xfId="0" applyNumberFormat="1" applyFont="1" applyFill="1" applyBorder="1" applyAlignment="1" applyProtection="1">
      <alignment horizontal="right" vertical="center" indent="1"/>
      <protection locked="0"/>
    </xf>
    <xf numFmtId="4" fontId="11" fillId="32" borderId="64" xfId="0" applyNumberFormat="1" applyFont="1" applyFill="1" applyBorder="1" applyAlignment="1" applyProtection="1">
      <alignment horizontal="right" vertical="center" indent="1"/>
      <protection locked="0"/>
    </xf>
    <xf numFmtId="0" fontId="25" fillId="36" borderId="55" xfId="0" applyFont="1" applyFill="1" applyBorder="1" applyAlignment="1" applyProtection="1">
      <alignment horizontal="left" vertical="center" wrapText="1"/>
      <protection/>
    </xf>
    <xf numFmtId="0" fontId="25" fillId="36" borderId="43" xfId="0" applyFont="1" applyFill="1" applyBorder="1" applyAlignment="1" applyProtection="1">
      <alignment horizontal="left" vertical="center" wrapText="1"/>
      <protection/>
    </xf>
    <xf numFmtId="0" fontId="25" fillId="36" borderId="34" xfId="0" applyFont="1" applyFill="1" applyBorder="1" applyAlignment="1" applyProtection="1">
      <alignment horizontal="left" vertical="center" wrapText="1"/>
      <protection/>
    </xf>
    <xf numFmtId="49" fontId="15" fillId="32" borderId="43" xfId="0" applyNumberFormat="1" applyFont="1" applyFill="1" applyBorder="1" applyAlignment="1" applyProtection="1">
      <alignment horizontal="left" vertical="center" indent="1"/>
      <protection locked="0"/>
    </xf>
    <xf numFmtId="49" fontId="15" fillId="32" borderId="34" xfId="0" applyNumberFormat="1" applyFont="1" applyFill="1" applyBorder="1" applyAlignment="1" applyProtection="1">
      <alignment horizontal="left" vertical="center" indent="1"/>
      <protection locked="0"/>
    </xf>
    <xf numFmtId="0" fontId="6" fillId="3" borderId="55" xfId="0" applyFont="1" applyFill="1" applyBorder="1" applyAlignment="1">
      <alignment horizontal="left" vertical="center" wrapText="1"/>
    </xf>
    <xf numFmtId="0" fontId="6" fillId="3" borderId="43" xfId="0" applyFont="1" applyFill="1" applyBorder="1" applyAlignment="1">
      <alignment horizontal="left" vertical="center" wrapText="1"/>
    </xf>
    <xf numFmtId="0" fontId="6" fillId="3" borderId="34" xfId="0" applyFont="1" applyFill="1" applyBorder="1" applyAlignment="1">
      <alignment horizontal="left" vertical="center" wrapText="1"/>
    </xf>
    <xf numFmtId="4" fontId="11" fillId="0" borderId="13" xfId="0" applyNumberFormat="1" applyFont="1" applyFill="1" applyBorder="1" applyAlignment="1" applyProtection="1">
      <alignment horizontal="right" vertical="center" indent="1"/>
      <protection/>
    </xf>
    <xf numFmtId="0" fontId="11" fillId="33" borderId="12" xfId="0" applyFont="1" applyFill="1" applyBorder="1" applyAlignment="1" applyProtection="1">
      <alignment vertical="center"/>
      <protection/>
    </xf>
    <xf numFmtId="0" fontId="11" fillId="33" borderId="13" xfId="0" applyFont="1" applyFill="1" applyBorder="1" applyAlignment="1" applyProtection="1">
      <alignment vertical="center"/>
      <protection/>
    </xf>
    <xf numFmtId="0" fontId="18" fillId="0" borderId="2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4" fontId="15" fillId="0" borderId="10" xfId="44" applyNumberFormat="1" applyFont="1" applyFill="1" applyBorder="1" applyAlignment="1" applyProtection="1">
      <alignment horizontal="right" vertical="center" indent="1"/>
      <protection/>
    </xf>
    <xf numFmtId="4" fontId="15" fillId="0" borderId="14" xfId="44" applyNumberFormat="1" applyFont="1" applyFill="1" applyBorder="1" applyAlignment="1" applyProtection="1">
      <alignment horizontal="right" vertical="center" indent="1"/>
      <protection/>
    </xf>
    <xf numFmtId="0" fontId="6" fillId="3" borderId="55" xfId="0" applyFont="1" applyFill="1" applyBorder="1" applyAlignment="1" applyProtection="1">
      <alignment horizontal="left" vertical="center" wrapText="1"/>
      <protection/>
    </xf>
    <xf numFmtId="0" fontId="6" fillId="3" borderId="43" xfId="0" applyFont="1" applyFill="1" applyBorder="1" applyAlignment="1" applyProtection="1">
      <alignment horizontal="left" vertical="center" wrapText="1"/>
      <protection/>
    </xf>
    <xf numFmtId="0" fontId="6" fillId="3" borderId="34" xfId="0" applyFont="1" applyFill="1" applyBorder="1" applyAlignment="1" applyProtection="1">
      <alignment horizontal="left" vertical="center" wrapText="1"/>
      <protection/>
    </xf>
    <xf numFmtId="0" fontId="18" fillId="0" borderId="27" xfId="0" applyFont="1" applyBorder="1" applyAlignment="1" applyProtection="1">
      <alignment horizontal="center" vertical="center"/>
      <protection/>
    </xf>
    <xf numFmtId="0" fontId="18" fillId="0" borderId="28" xfId="0" applyFont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4" xfId="0" applyFont="1" applyFill="1" applyBorder="1" applyAlignment="1" applyProtection="1">
      <alignment horizontal="left" vertical="center"/>
      <protection/>
    </xf>
    <xf numFmtId="4" fontId="11" fillId="0" borderId="24" xfId="0" applyNumberFormat="1" applyFont="1" applyFill="1" applyBorder="1" applyAlignment="1" applyProtection="1">
      <alignment horizontal="right" vertical="center" indent="1"/>
      <protection/>
    </xf>
    <xf numFmtId="4" fontId="11" fillId="0" borderId="25" xfId="0" applyNumberFormat="1" applyFont="1" applyFill="1" applyBorder="1" applyAlignment="1" applyProtection="1">
      <alignment horizontal="right" vertical="center" indent="1"/>
      <protection/>
    </xf>
    <xf numFmtId="4" fontId="8" fillId="32" borderId="10" xfId="0" applyNumberFormat="1" applyFont="1" applyFill="1" applyBorder="1" applyAlignment="1" applyProtection="1">
      <alignment horizontal="right" vertical="center" indent="1"/>
      <protection locked="0"/>
    </xf>
    <xf numFmtId="4" fontId="8" fillId="32" borderId="14" xfId="0" applyNumberFormat="1" applyFont="1" applyFill="1" applyBorder="1" applyAlignment="1" applyProtection="1">
      <alignment horizontal="right" vertical="center" indent="1"/>
      <protection locked="0"/>
    </xf>
    <xf numFmtId="4" fontId="11" fillId="0" borderId="63" xfId="0" applyNumberFormat="1" applyFont="1" applyFill="1" applyBorder="1" applyAlignment="1" applyProtection="1">
      <alignment horizontal="right" vertical="center" indent="1"/>
      <protection/>
    </xf>
    <xf numFmtId="4" fontId="11" fillId="0" borderId="64" xfId="0" applyNumberFormat="1" applyFont="1" applyFill="1" applyBorder="1" applyAlignment="1" applyProtection="1">
      <alignment horizontal="right" vertical="center" inden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8" fillId="0" borderId="27" xfId="0" applyFont="1" applyFill="1" applyBorder="1" applyAlignment="1" applyProtection="1">
      <alignment horizontal="center" vertical="center" wrapText="1"/>
      <protection/>
    </xf>
    <xf numFmtId="0" fontId="18" fillId="0" borderId="27" xfId="0" applyFont="1" applyFill="1" applyBorder="1" applyAlignment="1" applyProtection="1">
      <alignment horizontal="center" vertical="center"/>
      <protection/>
    </xf>
    <xf numFmtId="0" fontId="18" fillId="0" borderId="28" xfId="0" applyFont="1" applyFill="1" applyBorder="1" applyAlignment="1" applyProtection="1">
      <alignment horizontal="center" vertical="center"/>
      <protection/>
    </xf>
    <xf numFmtId="10" fontId="8" fillId="0" borderId="10" xfId="0" applyNumberFormat="1" applyFont="1" applyFill="1" applyBorder="1" applyAlignment="1" applyProtection="1">
      <alignment horizontal="right" vertical="center" indent="1"/>
      <protection/>
    </xf>
    <xf numFmtId="10" fontId="8" fillId="0" borderId="14" xfId="0" applyNumberFormat="1" applyFont="1" applyFill="1" applyBorder="1" applyAlignment="1" applyProtection="1">
      <alignment horizontal="right" vertical="center" indent="1"/>
      <protection/>
    </xf>
    <xf numFmtId="0" fontId="15" fillId="0" borderId="55" xfId="0" applyFont="1" applyBorder="1" applyAlignment="1">
      <alignment horizontal="left" vertical="center"/>
    </xf>
    <xf numFmtId="0" fontId="15" fillId="0" borderId="43" xfId="0" applyFont="1" applyBorder="1" applyAlignment="1">
      <alignment horizontal="left" vertical="center"/>
    </xf>
    <xf numFmtId="4" fontId="8" fillId="0" borderId="24" xfId="0" applyNumberFormat="1" applyFont="1" applyFill="1" applyBorder="1" applyAlignment="1" applyProtection="1">
      <alignment horizontal="left" vertical="center"/>
      <protection/>
    </xf>
    <xf numFmtId="4" fontId="8" fillId="32" borderId="24" xfId="0" applyNumberFormat="1" applyFont="1" applyFill="1" applyBorder="1" applyAlignment="1" applyProtection="1">
      <alignment horizontal="right" vertical="center" indent="1"/>
      <protection locked="0"/>
    </xf>
    <xf numFmtId="0" fontId="12" fillId="0" borderId="38" xfId="0" applyFont="1" applyBorder="1" applyAlignment="1" applyProtection="1">
      <alignment horizontal="center" vertical="center"/>
      <protection/>
    </xf>
    <xf numFmtId="0" fontId="12" fillId="0" borderId="39" xfId="0" applyFont="1" applyBorder="1" applyAlignment="1" applyProtection="1">
      <alignment horizontal="center" vertical="center"/>
      <protection/>
    </xf>
    <xf numFmtId="0" fontId="12" fillId="0" borderId="65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1" fillId="33" borderId="55" xfId="0" applyFont="1" applyFill="1" applyBorder="1" applyAlignment="1" applyProtection="1">
      <alignment horizontal="left" vertical="center" wrapText="1"/>
      <protection/>
    </xf>
    <xf numFmtId="0" fontId="11" fillId="33" borderId="43" xfId="0" applyFont="1" applyFill="1" applyBorder="1" applyAlignment="1" applyProtection="1">
      <alignment horizontal="left" vertical="center" wrapText="1"/>
      <protection/>
    </xf>
    <xf numFmtId="0" fontId="11" fillId="33" borderId="64" xfId="0" applyFont="1" applyFill="1" applyBorder="1" applyAlignment="1" applyProtection="1">
      <alignment horizontal="left" vertical="center" wrapText="1"/>
      <protection/>
    </xf>
    <xf numFmtId="49" fontId="15" fillId="32" borderId="15" xfId="44" applyNumberFormat="1" applyFont="1" applyFill="1" applyBorder="1" applyAlignment="1" applyProtection="1">
      <alignment horizontal="center" vertical="center" wrapText="1"/>
      <protection locked="0"/>
    </xf>
    <xf numFmtId="49" fontId="15" fillId="32" borderId="33" xfId="44" applyNumberFormat="1" applyFont="1" applyFill="1" applyBorder="1" applyAlignment="1" applyProtection="1">
      <alignment horizontal="center" vertical="center" wrapText="1"/>
      <protection locked="0"/>
    </xf>
    <xf numFmtId="49" fontId="15" fillId="32" borderId="18" xfId="44" applyNumberFormat="1" applyFont="1" applyFill="1" applyBorder="1" applyAlignment="1" applyProtection="1">
      <alignment horizontal="center" vertical="center" wrapText="1"/>
      <protection locked="0"/>
    </xf>
    <xf numFmtId="49" fontId="15" fillId="32" borderId="37" xfId="44" applyNumberFormat="1" applyFont="1" applyFill="1" applyBorder="1" applyAlignment="1" applyProtection="1">
      <alignment horizontal="center" vertical="center" wrapText="1"/>
      <protection locked="0"/>
    </xf>
    <xf numFmtId="0" fontId="22" fillId="36" borderId="54" xfId="0" applyFont="1" applyFill="1" applyBorder="1" applyAlignment="1" applyProtection="1">
      <alignment horizontal="left" vertical="center"/>
      <protection/>
    </xf>
    <xf numFmtId="0" fontId="22" fillId="36" borderId="41" xfId="0" applyFont="1" applyFill="1" applyBorder="1" applyAlignment="1" applyProtection="1">
      <alignment horizontal="left" vertical="center"/>
      <protection/>
    </xf>
    <xf numFmtId="0" fontId="22" fillId="36" borderId="31" xfId="0" applyFont="1" applyFill="1" applyBorder="1" applyAlignment="1" applyProtection="1">
      <alignment horizontal="left" vertical="center"/>
      <protection/>
    </xf>
    <xf numFmtId="0" fontId="11" fillId="33" borderId="44" xfId="0" applyFont="1" applyFill="1" applyBorder="1" applyAlignment="1" applyProtection="1">
      <alignment horizontal="left" vertical="center" wrapText="1"/>
      <protection/>
    </xf>
    <xf numFmtId="0" fontId="11" fillId="33" borderId="51" xfId="0" applyFont="1" applyFill="1" applyBorder="1" applyAlignment="1" applyProtection="1">
      <alignment horizontal="left" vertical="center" wrapText="1"/>
      <protection/>
    </xf>
    <xf numFmtId="0" fontId="11" fillId="33" borderId="45" xfId="0" applyFont="1" applyFill="1" applyBorder="1" applyAlignment="1" applyProtection="1">
      <alignment horizontal="left" vertical="center" wrapText="1"/>
      <protection/>
    </xf>
    <xf numFmtId="0" fontId="12" fillId="0" borderId="38" xfId="0" applyFont="1" applyBorder="1" applyAlignment="1" applyProtection="1">
      <alignment horizontal="center" vertical="center" wrapText="1"/>
      <protection/>
    </xf>
    <xf numFmtId="0" fontId="12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 applyProtection="1">
      <alignment horizontal="center" vertical="center" wrapText="1"/>
      <protection/>
    </xf>
    <xf numFmtId="0" fontId="11" fillId="3" borderId="54" xfId="0" applyFont="1" applyFill="1" applyBorder="1" applyAlignment="1" applyProtection="1">
      <alignment horizontal="left" vertical="center"/>
      <protection/>
    </xf>
    <xf numFmtId="0" fontId="11" fillId="3" borderId="41" xfId="0" applyFont="1" applyFill="1" applyBorder="1" applyAlignment="1" applyProtection="1">
      <alignment horizontal="left" vertical="center"/>
      <protection/>
    </xf>
    <xf numFmtId="0" fontId="11" fillId="3" borderId="31" xfId="0" applyFont="1" applyFill="1" applyBorder="1" applyAlignment="1" applyProtection="1">
      <alignment horizontal="left" vertical="center"/>
      <protection/>
    </xf>
    <xf numFmtId="49" fontId="15" fillId="32" borderId="61" xfId="44" applyNumberFormat="1" applyFont="1" applyFill="1" applyBorder="1" applyAlignment="1" applyProtection="1">
      <alignment horizontal="center" vertical="center" wrapText="1"/>
      <protection locked="0"/>
    </xf>
    <xf numFmtId="49" fontId="15" fillId="32" borderId="62" xfId="44" applyNumberFormat="1" applyFont="1" applyFill="1" applyBorder="1" applyAlignment="1" applyProtection="1">
      <alignment horizontal="center" vertical="center" wrapText="1"/>
      <protection locked="0"/>
    </xf>
    <xf numFmtId="0" fontId="15" fillId="33" borderId="66" xfId="0" applyFont="1" applyFill="1" applyBorder="1" applyAlignment="1" applyProtection="1">
      <alignment horizontal="left" vertical="center"/>
      <protection/>
    </xf>
    <xf numFmtId="0" fontId="15" fillId="33" borderId="36" xfId="0" applyFont="1" applyFill="1" applyBorder="1" applyAlignment="1" applyProtection="1">
      <alignment horizontal="left" vertical="center"/>
      <protection/>
    </xf>
    <xf numFmtId="0" fontId="15" fillId="33" borderId="37" xfId="0" applyFont="1" applyFill="1" applyBorder="1" applyAlignment="1" applyProtection="1">
      <alignment horizontal="left" vertical="center"/>
      <protection/>
    </xf>
    <xf numFmtId="49" fontId="15" fillId="32" borderId="38" xfId="44" applyNumberFormat="1" applyFont="1" applyFill="1" applyBorder="1" applyAlignment="1" applyProtection="1">
      <alignment horizontal="center" vertical="center" wrapText="1"/>
      <protection locked="0"/>
    </xf>
    <xf numFmtId="49" fontId="15" fillId="32" borderId="39" xfId="44" applyNumberFormat="1" applyFont="1" applyFill="1" applyBorder="1" applyAlignment="1" applyProtection="1">
      <alignment horizontal="center" vertical="center" wrapText="1"/>
      <protection locked="0"/>
    </xf>
    <xf numFmtId="0" fontId="11" fillId="3" borderId="54" xfId="0" applyFont="1" applyFill="1" applyBorder="1" applyAlignment="1" applyProtection="1">
      <alignment horizontal="left" vertical="center" wrapText="1"/>
      <protection/>
    </xf>
    <xf numFmtId="0" fontId="11" fillId="3" borderId="41" xfId="0" applyFont="1" applyFill="1" applyBorder="1" applyAlignment="1" applyProtection="1">
      <alignment horizontal="left" vertical="center" wrapText="1"/>
      <protection/>
    </xf>
    <xf numFmtId="0" fontId="11" fillId="3" borderId="31" xfId="0" applyFont="1" applyFill="1" applyBorder="1" applyAlignment="1" applyProtection="1">
      <alignment horizontal="left" vertical="center" wrapText="1"/>
      <protection/>
    </xf>
    <xf numFmtId="0" fontId="0" fillId="0" borderId="57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37" xfId="0" applyFont="1" applyBorder="1" applyAlignment="1" applyProtection="1">
      <alignment horizontal="center" vertical="center" wrapText="1"/>
      <protection/>
    </xf>
    <xf numFmtId="0" fontId="22" fillId="34" borderId="0" xfId="0" applyFont="1" applyFill="1" applyBorder="1" applyAlignment="1" applyProtection="1">
      <alignment horizontal="right" vertical="center"/>
      <protection/>
    </xf>
    <xf numFmtId="0" fontId="22" fillId="36" borderId="55" xfId="0" applyFont="1" applyFill="1" applyBorder="1" applyAlignment="1" applyProtection="1">
      <alignment horizontal="left" vertical="center" wrapText="1"/>
      <protection/>
    </xf>
    <xf numFmtId="0" fontId="22" fillId="36" borderId="43" xfId="0" applyFont="1" applyFill="1" applyBorder="1" applyAlignment="1" applyProtection="1">
      <alignment horizontal="left" vertical="center" wrapText="1"/>
      <protection/>
    </xf>
    <xf numFmtId="0" fontId="22" fillId="36" borderId="34" xfId="0" applyFont="1" applyFill="1" applyBorder="1" applyAlignment="1" applyProtection="1">
      <alignment horizontal="left" vertical="center" wrapText="1"/>
      <protection/>
    </xf>
    <xf numFmtId="0" fontId="15" fillId="0" borderId="55" xfId="0" applyFont="1" applyBorder="1" applyAlignment="1" applyProtection="1">
      <alignment horizontal="left" vertical="center"/>
      <protection/>
    </xf>
    <xf numFmtId="0" fontId="15" fillId="0" borderId="43" xfId="0" applyFont="1" applyBorder="1" applyAlignment="1" applyProtection="1">
      <alignment horizontal="left" vertical="center"/>
      <protection/>
    </xf>
    <xf numFmtId="0" fontId="15" fillId="0" borderId="64" xfId="0" applyFont="1" applyBorder="1" applyAlignment="1" applyProtection="1">
      <alignment horizontal="left" vertical="center"/>
      <protection/>
    </xf>
    <xf numFmtId="49" fontId="15" fillId="32" borderId="63" xfId="0" applyNumberFormat="1" applyFont="1" applyFill="1" applyBorder="1" applyAlignment="1" applyProtection="1">
      <alignment horizontal="left" vertical="center" indent="1"/>
      <protection locked="0"/>
    </xf>
    <xf numFmtId="0" fontId="12" fillId="0" borderId="67" xfId="0" applyFont="1" applyBorder="1" applyAlignment="1" applyProtection="1">
      <alignment horizontal="left" vertical="center" wrapText="1"/>
      <protection/>
    </xf>
    <xf numFmtId="0" fontId="12" fillId="0" borderId="22" xfId="0" applyFont="1" applyBorder="1" applyAlignment="1" applyProtection="1">
      <alignment horizontal="left" vertical="center"/>
      <protection/>
    </xf>
    <xf numFmtId="0" fontId="12" fillId="0" borderId="65" xfId="0" applyFont="1" applyBorder="1" applyAlignment="1" applyProtection="1">
      <alignment horizontal="center" vertical="center"/>
      <protection/>
    </xf>
    <xf numFmtId="0" fontId="18" fillId="0" borderId="68" xfId="0" applyFont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/>
      <protection/>
    </xf>
    <xf numFmtId="49" fontId="15" fillId="32" borderId="13" xfId="0" applyNumberFormat="1" applyFont="1" applyFill="1" applyBorder="1" applyAlignment="1" applyProtection="1">
      <alignment horizontal="center" vertical="center" wrapText="1"/>
      <protection locked="0"/>
    </xf>
    <xf numFmtId="4" fontId="15" fillId="32" borderId="13" xfId="0" applyNumberFormat="1" applyFont="1" applyFill="1" applyBorder="1" applyAlignment="1" applyProtection="1">
      <alignment horizontal="right" vertical="center" indent="1"/>
      <protection locked="0"/>
    </xf>
    <xf numFmtId="4" fontId="15" fillId="32" borderId="10" xfId="0" applyNumberFormat="1" applyFont="1" applyFill="1" applyBorder="1" applyAlignment="1" applyProtection="1">
      <alignment horizontal="right" vertical="center" indent="1"/>
      <protection locked="0"/>
    </xf>
    <xf numFmtId="4" fontId="15" fillId="32" borderId="14" xfId="0" applyNumberFormat="1" applyFont="1" applyFill="1" applyBorder="1" applyAlignment="1" applyProtection="1">
      <alignment horizontal="right" vertical="center" indent="1"/>
      <protection locked="0"/>
    </xf>
    <xf numFmtId="4" fontId="15" fillId="32" borderId="29" xfId="0" applyNumberFormat="1" applyFont="1" applyFill="1" applyBorder="1" applyAlignment="1" applyProtection="1">
      <alignment horizontal="right" vertical="center" indent="1"/>
      <protection locked="0"/>
    </xf>
    <xf numFmtId="4" fontId="15" fillId="32" borderId="10" xfId="44" applyNumberFormat="1" applyFont="1" applyFill="1" applyBorder="1" applyAlignment="1" applyProtection="1">
      <alignment horizontal="right" vertical="center" indent="1"/>
      <protection locked="0"/>
    </xf>
    <xf numFmtId="4" fontId="11" fillId="0" borderId="63" xfId="0" applyNumberFormat="1" applyFont="1" applyFill="1" applyBorder="1" applyAlignment="1" applyProtection="1">
      <alignment horizontal="right" vertical="center" wrapText="1" indent="1"/>
      <protection/>
    </xf>
    <xf numFmtId="4" fontId="11" fillId="0" borderId="34" xfId="0" applyNumberFormat="1" applyFont="1" applyFill="1" applyBorder="1" applyAlignment="1" applyProtection="1">
      <alignment horizontal="right" vertical="center" wrapText="1" indent="1"/>
      <protection/>
    </xf>
    <xf numFmtId="4" fontId="11" fillId="0" borderId="64" xfId="0" applyNumberFormat="1" applyFont="1" applyFill="1" applyBorder="1" applyAlignment="1" applyProtection="1">
      <alignment horizontal="right" vertical="center" wrapText="1" indent="1"/>
      <protection/>
    </xf>
    <xf numFmtId="49" fontId="15" fillId="32" borderId="10" xfId="0" applyNumberFormat="1" applyFont="1" applyFill="1" applyBorder="1" applyAlignment="1" applyProtection="1">
      <alignment horizontal="center" vertical="center"/>
      <protection locked="0"/>
    </xf>
    <xf numFmtId="49" fontId="15" fillId="32" borderId="13" xfId="0" applyNumberFormat="1" applyFont="1" applyFill="1" applyBorder="1" applyAlignment="1" applyProtection="1">
      <alignment horizontal="center" vertical="center"/>
      <protection locked="0"/>
    </xf>
    <xf numFmtId="4" fontId="15" fillId="32" borderId="13" xfId="44" applyNumberFormat="1" applyFont="1" applyFill="1" applyBorder="1" applyAlignment="1" applyProtection="1">
      <alignment horizontal="right" vertical="center" indent="1"/>
      <protection locked="0"/>
    </xf>
    <xf numFmtId="4" fontId="15" fillId="0" borderId="10" xfId="0" applyNumberFormat="1" applyFont="1" applyFill="1" applyBorder="1" applyAlignment="1" applyProtection="1">
      <alignment horizontal="right" vertical="center" indent="1"/>
      <protection/>
    </xf>
    <xf numFmtId="4" fontId="15" fillId="0" borderId="13" xfId="0" applyNumberFormat="1" applyFont="1" applyFill="1" applyBorder="1" applyAlignment="1" applyProtection="1">
      <alignment horizontal="right" vertical="center" inden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4" fontId="11" fillId="0" borderId="63" xfId="44" applyNumberFormat="1" applyFont="1" applyFill="1" applyBorder="1" applyAlignment="1" applyProtection="1">
      <alignment horizontal="right" vertical="center" indent="1"/>
      <protection/>
    </xf>
    <xf numFmtId="4" fontId="11" fillId="0" borderId="64" xfId="44" applyNumberFormat="1" applyFont="1" applyFill="1" applyBorder="1" applyAlignment="1" applyProtection="1">
      <alignment horizontal="right" vertical="center" indent="1"/>
      <protection/>
    </xf>
    <xf numFmtId="0" fontId="11" fillId="33" borderId="43" xfId="0" applyFont="1" applyFill="1" applyBorder="1" applyAlignment="1" applyProtection="1">
      <alignment horizontal="left" vertical="center"/>
      <protection/>
    </xf>
    <xf numFmtId="0" fontId="11" fillId="33" borderId="64" xfId="0" applyFont="1" applyFill="1" applyBorder="1" applyAlignment="1" applyProtection="1">
      <alignment horizontal="left" vertical="center"/>
      <protection/>
    </xf>
    <xf numFmtId="0" fontId="22" fillId="36" borderId="54" xfId="0" applyFont="1" applyFill="1" applyBorder="1" applyAlignment="1" applyProtection="1">
      <alignment horizontal="left" vertical="center" wrapText="1"/>
      <protection/>
    </xf>
    <xf numFmtId="0" fontId="22" fillId="36" borderId="41" xfId="0" applyFont="1" applyFill="1" applyBorder="1" applyAlignment="1" applyProtection="1">
      <alignment horizontal="left" vertical="center" wrapText="1"/>
      <protection/>
    </xf>
    <xf numFmtId="0" fontId="22" fillId="36" borderId="31" xfId="0" applyFont="1" applyFill="1" applyBorder="1" applyAlignment="1" applyProtection="1">
      <alignment horizontal="left" vertical="center" wrapText="1"/>
      <protection/>
    </xf>
    <xf numFmtId="4" fontId="8" fillId="0" borderId="10" xfId="44" applyNumberFormat="1" applyFont="1" applyFill="1" applyBorder="1" applyAlignment="1" applyProtection="1">
      <alignment horizontal="right" vertical="center" indent="1"/>
      <protection/>
    </xf>
    <xf numFmtId="4" fontId="1" fillId="32" borderId="10" xfId="44" applyNumberFormat="1" applyFont="1" applyFill="1" applyBorder="1" applyAlignment="1" applyProtection="1">
      <alignment horizontal="right" vertical="center" wrapText="1" indent="1"/>
      <protection locked="0"/>
    </xf>
    <xf numFmtId="4" fontId="1" fillId="33" borderId="10" xfId="44" applyNumberFormat="1" applyFont="1" applyFill="1" applyBorder="1" applyAlignment="1" applyProtection="1">
      <alignment horizontal="right" vertical="center" indent="1"/>
      <protection/>
    </xf>
    <xf numFmtId="4" fontId="1" fillId="32" borderId="10" xfId="44" applyNumberFormat="1" applyFont="1" applyFill="1" applyBorder="1" applyAlignment="1" applyProtection="1">
      <alignment horizontal="right" vertical="center" indent="1"/>
      <protection locked="0"/>
    </xf>
    <xf numFmtId="0" fontId="12" fillId="0" borderId="27" xfId="0" applyFont="1" applyBorder="1" applyAlignment="1" applyProtection="1">
      <alignment horizontal="center" vertical="center" wrapText="1"/>
      <protection/>
    </xf>
    <xf numFmtId="49" fontId="10" fillId="32" borderId="47" xfId="0" applyNumberFormat="1" applyFont="1" applyFill="1" applyBorder="1" applyAlignment="1" applyProtection="1">
      <alignment vertical="center"/>
      <protection locked="0"/>
    </xf>
    <xf numFmtId="49" fontId="10" fillId="32" borderId="16" xfId="0" applyNumberFormat="1" applyFont="1" applyFill="1" applyBorder="1" applyAlignment="1" applyProtection="1">
      <alignment vertical="center"/>
      <protection locked="0"/>
    </xf>
    <xf numFmtId="49" fontId="10" fillId="32" borderId="32" xfId="0" applyNumberFormat="1" applyFont="1" applyFill="1" applyBorder="1" applyAlignment="1" applyProtection="1">
      <alignment vertical="center"/>
      <protection locked="0"/>
    </xf>
    <xf numFmtId="0" fontId="6" fillId="0" borderId="56" xfId="0" applyFont="1" applyFill="1" applyBorder="1" applyAlignment="1" applyProtection="1">
      <alignment horizontal="center" vertical="center"/>
      <protection/>
    </xf>
    <xf numFmtId="0" fontId="26" fillId="35" borderId="26" xfId="0" applyFont="1" applyFill="1" applyBorder="1" applyAlignment="1" applyProtection="1">
      <alignment horizontal="left" vertical="center" wrapText="1"/>
      <protection/>
    </xf>
    <xf numFmtId="0" fontId="26" fillId="35" borderId="27" xfId="0" applyFont="1" applyFill="1" applyBorder="1" applyAlignment="1" applyProtection="1">
      <alignment horizontal="left" vertical="center" wrapText="1"/>
      <protection/>
    </xf>
    <xf numFmtId="0" fontId="26" fillId="35" borderId="30" xfId="0" applyFont="1" applyFill="1" applyBorder="1" applyAlignment="1" applyProtection="1">
      <alignment horizontal="left" vertical="center" wrapText="1"/>
      <protection/>
    </xf>
    <xf numFmtId="0" fontId="26" fillId="35" borderId="24" xfId="0" applyFont="1" applyFill="1" applyBorder="1" applyAlignment="1" applyProtection="1">
      <alignment horizontal="left" vertical="center" wrapText="1"/>
      <protection/>
    </xf>
    <xf numFmtId="0" fontId="15" fillId="0" borderId="10" xfId="0" applyFont="1" applyBorder="1" applyAlignment="1" applyProtection="1">
      <alignment horizontal="left" vertical="center"/>
      <protection/>
    </xf>
    <xf numFmtId="0" fontId="15" fillId="0" borderId="10" xfId="0" applyFont="1" applyBorder="1" applyAlignment="1" applyProtection="1">
      <alignment horizontal="left" vertical="center" wrapText="1"/>
      <protection/>
    </xf>
    <xf numFmtId="0" fontId="1" fillId="0" borderId="43" xfId="0" applyFont="1" applyBorder="1" applyAlignment="1" applyProtection="1">
      <alignment horizontal="center"/>
      <protection/>
    </xf>
    <xf numFmtId="49" fontId="10" fillId="32" borderId="47" xfId="0" applyNumberFormat="1" applyFont="1" applyFill="1" applyBorder="1" applyAlignment="1" applyProtection="1">
      <alignment horizontal="left" vertical="center"/>
      <protection locked="0"/>
    </xf>
    <xf numFmtId="49" fontId="10" fillId="32" borderId="16" xfId="0" applyNumberFormat="1" applyFont="1" applyFill="1" applyBorder="1" applyAlignment="1" applyProtection="1">
      <alignment horizontal="left" vertical="center"/>
      <protection locked="0"/>
    </xf>
    <xf numFmtId="49" fontId="10" fillId="32" borderId="32" xfId="0" applyNumberFormat="1" applyFont="1" applyFill="1" applyBorder="1" applyAlignment="1" applyProtection="1">
      <alignment horizontal="left" vertical="center"/>
      <protection locked="0"/>
    </xf>
    <xf numFmtId="0" fontId="18" fillId="34" borderId="0" xfId="0" applyFont="1" applyFill="1" applyBorder="1" applyAlignment="1" applyProtection="1">
      <alignment horizontal="right" vertical="center" wrapText="1" indent="1"/>
      <protection/>
    </xf>
    <xf numFmtId="0" fontId="26" fillId="35" borderId="54" xfId="0" applyFont="1" applyFill="1" applyBorder="1" applyAlignment="1" applyProtection="1">
      <alignment horizontal="left" vertical="center"/>
      <protection/>
    </xf>
    <xf numFmtId="0" fontId="26" fillId="35" borderId="41" xfId="0" applyFont="1" applyFill="1" applyBorder="1" applyAlignment="1" applyProtection="1">
      <alignment horizontal="left" vertical="center"/>
      <protection/>
    </xf>
    <xf numFmtId="0" fontId="26" fillId="35" borderId="31" xfId="0" applyFont="1" applyFill="1" applyBorder="1" applyAlignment="1" applyProtection="1">
      <alignment horizontal="left" vertical="center"/>
      <protection/>
    </xf>
    <xf numFmtId="0" fontId="15" fillId="0" borderId="24" xfId="0" applyFont="1" applyBorder="1" applyAlignment="1" applyProtection="1">
      <alignment horizontal="left" vertical="center" wrapText="1"/>
      <protection/>
    </xf>
    <xf numFmtId="49" fontId="10" fillId="32" borderId="44" xfId="0" applyNumberFormat="1" applyFont="1" applyFill="1" applyBorder="1" applyAlignment="1" applyProtection="1">
      <alignment horizontal="left" vertical="center"/>
      <protection locked="0"/>
    </xf>
    <xf numFmtId="49" fontId="10" fillId="32" borderId="51" xfId="0" applyNumberFormat="1" applyFont="1" applyFill="1" applyBorder="1" applyAlignment="1" applyProtection="1">
      <alignment horizontal="left" vertical="center"/>
      <protection locked="0"/>
    </xf>
    <xf numFmtId="49" fontId="10" fillId="32" borderId="53" xfId="0" applyNumberFormat="1" applyFont="1" applyFill="1" applyBorder="1" applyAlignment="1" applyProtection="1">
      <alignment horizontal="left" vertical="center"/>
      <protection locked="0"/>
    </xf>
    <xf numFmtId="0" fontId="28" fillId="0" borderId="57" xfId="0" applyFont="1" applyFill="1" applyBorder="1" applyAlignment="1" applyProtection="1">
      <alignment horizontal="center" wrapText="1"/>
      <protection/>
    </xf>
    <xf numFmtId="49" fontId="10" fillId="32" borderId="48" xfId="0" applyNumberFormat="1" applyFont="1" applyFill="1" applyBorder="1" applyAlignment="1" applyProtection="1">
      <alignment vertical="center"/>
      <protection locked="0"/>
    </xf>
    <xf numFmtId="49" fontId="10" fillId="32" borderId="35" xfId="0" applyNumberFormat="1" applyFont="1" applyFill="1" applyBorder="1" applyAlignment="1" applyProtection="1">
      <alignment vertical="center"/>
      <protection locked="0"/>
    </xf>
    <xf numFmtId="49" fontId="10" fillId="32" borderId="40" xfId="0" applyNumberFormat="1" applyFont="1" applyFill="1" applyBorder="1" applyAlignment="1" applyProtection="1">
      <alignment vertical="center"/>
      <protection locked="0"/>
    </xf>
    <xf numFmtId="49" fontId="10" fillId="32" borderId="44" xfId="0" applyNumberFormat="1" applyFont="1" applyFill="1" applyBorder="1" applyAlignment="1" applyProtection="1">
      <alignment vertical="center"/>
      <protection locked="0"/>
    </xf>
    <xf numFmtId="49" fontId="10" fillId="32" borderId="51" xfId="0" applyNumberFormat="1" applyFont="1" applyFill="1" applyBorder="1" applyAlignment="1" applyProtection="1">
      <alignment vertical="center"/>
      <protection locked="0"/>
    </xf>
    <xf numFmtId="49" fontId="10" fillId="32" borderId="53" xfId="0" applyNumberFormat="1" applyFont="1" applyFill="1" applyBorder="1" applyAlignment="1" applyProtection="1">
      <alignment vertical="center"/>
      <protection locked="0"/>
    </xf>
    <xf numFmtId="0" fontId="26" fillId="35" borderId="55" xfId="0" applyFont="1" applyFill="1" applyBorder="1" applyAlignment="1" applyProtection="1">
      <alignment horizontal="left" vertical="center"/>
      <protection/>
    </xf>
    <xf numFmtId="0" fontId="26" fillId="35" borderId="43" xfId="0" applyFont="1" applyFill="1" applyBorder="1" applyAlignment="1" applyProtection="1">
      <alignment horizontal="left" vertical="center"/>
      <protection/>
    </xf>
    <xf numFmtId="0" fontId="26" fillId="35" borderId="34" xfId="0" applyFont="1" applyFill="1" applyBorder="1" applyAlignment="1" applyProtection="1">
      <alignment horizontal="left" vertical="center"/>
      <protection/>
    </xf>
    <xf numFmtId="49" fontId="10" fillId="32" borderId="48" xfId="0" applyNumberFormat="1" applyFont="1" applyFill="1" applyBorder="1" applyAlignment="1" applyProtection="1">
      <alignment horizontal="left" vertical="center"/>
      <protection locked="0"/>
    </xf>
    <xf numFmtId="49" fontId="10" fillId="32" borderId="35" xfId="0" applyNumberFormat="1" applyFont="1" applyFill="1" applyBorder="1" applyAlignment="1" applyProtection="1">
      <alignment horizontal="left" vertical="center"/>
      <protection locked="0"/>
    </xf>
    <xf numFmtId="49" fontId="10" fillId="32" borderId="40" xfId="0" applyNumberFormat="1" applyFont="1" applyFill="1" applyBorder="1" applyAlignment="1" applyProtection="1">
      <alignment horizontal="left" vertical="center"/>
      <protection locked="0"/>
    </xf>
    <xf numFmtId="0" fontId="22" fillId="34" borderId="56" xfId="0" applyFont="1" applyFill="1" applyBorder="1" applyAlignment="1" applyProtection="1">
      <alignment horizontal="right" vertical="top" wrapText="1"/>
      <protection/>
    </xf>
    <xf numFmtId="0" fontId="22" fillId="34" borderId="56" xfId="0" applyFont="1" applyFill="1" applyBorder="1" applyAlignment="1" applyProtection="1">
      <alignment horizontal="right" vertical="top"/>
      <protection/>
    </xf>
    <xf numFmtId="0" fontId="15" fillId="36" borderId="54" xfId="0" applyFont="1" applyFill="1" applyBorder="1" applyAlignment="1" applyProtection="1">
      <alignment horizontal="left" vertical="center" wrapText="1"/>
      <protection/>
    </xf>
    <xf numFmtId="0" fontId="15" fillId="36" borderId="41" xfId="0" applyFont="1" applyFill="1" applyBorder="1" applyAlignment="1" applyProtection="1">
      <alignment horizontal="left" vertical="center" wrapText="1"/>
      <protection/>
    </xf>
    <xf numFmtId="0" fontId="18" fillId="0" borderId="22" xfId="0" applyFont="1" applyFill="1" applyBorder="1" applyAlignment="1" applyProtection="1">
      <alignment horizontal="center" vertical="center" textRotation="90"/>
      <protection/>
    </xf>
    <xf numFmtId="0" fontId="18" fillId="0" borderId="11" xfId="0" applyFont="1" applyFill="1" applyBorder="1" applyAlignment="1" applyProtection="1">
      <alignment horizontal="center" vertical="center" textRotation="90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left" vertical="center" wrapText="1"/>
      <protection/>
    </xf>
    <xf numFmtId="0" fontId="15" fillId="0" borderId="30" xfId="0" applyFont="1" applyBorder="1" applyAlignment="1" applyProtection="1">
      <alignment horizontal="left" vertical="center" wrapText="1"/>
      <protection/>
    </xf>
    <xf numFmtId="4" fontId="11" fillId="0" borderId="17" xfId="0" applyNumberFormat="1" applyFont="1" applyBorder="1" applyAlignment="1" applyProtection="1">
      <alignment horizontal="right" vertical="center" wrapText="1" indent="1"/>
      <protection/>
    </xf>
    <xf numFmtId="4" fontId="11" fillId="0" borderId="23" xfId="0" applyNumberFormat="1" applyFont="1" applyBorder="1" applyAlignment="1" applyProtection="1">
      <alignment horizontal="right" vertical="center" wrapText="1" indent="1"/>
      <protection/>
    </xf>
    <xf numFmtId="4" fontId="11" fillId="0" borderId="10" xfId="0" applyNumberFormat="1" applyFont="1" applyBorder="1" applyAlignment="1" applyProtection="1">
      <alignment horizontal="right" vertical="center" wrapText="1" indent="1"/>
      <protection/>
    </xf>
    <xf numFmtId="4" fontId="11" fillId="0" borderId="14" xfId="0" applyNumberFormat="1" applyFont="1" applyBorder="1" applyAlignment="1" applyProtection="1">
      <alignment horizontal="right" vertical="center" wrapText="1" indent="1"/>
      <protection/>
    </xf>
    <xf numFmtId="4" fontId="11" fillId="0" borderId="24" xfId="0" applyNumberFormat="1" applyFont="1" applyBorder="1" applyAlignment="1" applyProtection="1">
      <alignment horizontal="right" vertical="center" wrapText="1" indent="1"/>
      <protection/>
    </xf>
    <xf numFmtId="4" fontId="11" fillId="0" borderId="25" xfId="0" applyNumberFormat="1" applyFont="1" applyBorder="1" applyAlignment="1" applyProtection="1">
      <alignment horizontal="right" vertical="center" wrapText="1" indent="1"/>
      <protection/>
    </xf>
    <xf numFmtId="0" fontId="15" fillId="0" borderId="22" xfId="0" applyFont="1" applyBorder="1" applyAlignment="1" applyProtection="1">
      <alignment horizontal="left" vertical="center" wrapText="1"/>
      <protection/>
    </xf>
    <xf numFmtId="0" fontId="15" fillId="0" borderId="17" xfId="0" applyFont="1" applyBorder="1" applyAlignment="1" applyProtection="1">
      <alignment horizontal="left" vertical="center" wrapText="1"/>
      <protection/>
    </xf>
    <xf numFmtId="0" fontId="15" fillId="0" borderId="47" xfId="0" applyFont="1" applyBorder="1" applyAlignment="1" applyProtection="1">
      <alignment horizontal="left" vertical="center" wrapText="1"/>
      <protection/>
    </xf>
    <xf numFmtId="0" fontId="15" fillId="0" borderId="16" xfId="0" applyFont="1" applyBorder="1" applyAlignment="1" applyProtection="1">
      <alignment horizontal="left" vertical="center" wrapText="1"/>
      <protection/>
    </xf>
    <xf numFmtId="0" fontId="15" fillId="0" borderId="44" xfId="0" applyFont="1" applyBorder="1" applyAlignment="1" applyProtection="1">
      <alignment horizontal="left" vertical="center" wrapText="1"/>
      <protection/>
    </xf>
    <xf numFmtId="0" fontId="15" fillId="0" borderId="51" xfId="0" applyFont="1" applyBorder="1" applyAlignment="1" applyProtection="1">
      <alignment horizontal="left" vertical="center" wrapText="1"/>
      <protection/>
    </xf>
    <xf numFmtId="0" fontId="15" fillId="0" borderId="48" xfId="0" applyFont="1" applyBorder="1" applyAlignment="1" applyProtection="1">
      <alignment horizontal="left" vertical="center" wrapText="1"/>
      <protection/>
    </xf>
    <xf numFmtId="0" fontId="15" fillId="0" borderId="35" xfId="0" applyFont="1" applyBorder="1" applyAlignment="1" applyProtection="1">
      <alignment horizontal="left" vertical="center" wrapText="1"/>
      <protection/>
    </xf>
    <xf numFmtId="0" fontId="15" fillId="0" borderId="69" xfId="0" applyFont="1" applyBorder="1" applyAlignment="1" applyProtection="1">
      <alignment horizontal="left" vertical="center" wrapText="1"/>
      <protection/>
    </xf>
    <xf numFmtId="0" fontId="15" fillId="0" borderId="62" xfId="0" applyFont="1" applyBorder="1" applyAlignment="1" applyProtection="1">
      <alignment horizontal="left" vertical="center" wrapText="1"/>
      <protection/>
    </xf>
    <xf numFmtId="0" fontId="15" fillId="0" borderId="33" xfId="0" applyFont="1" applyBorder="1" applyAlignment="1" applyProtection="1">
      <alignment horizontal="left" vertical="center" wrapText="1"/>
      <protection/>
    </xf>
    <xf numFmtId="0" fontId="15" fillId="0" borderId="45" xfId="0" applyFont="1" applyBorder="1" applyAlignment="1" applyProtection="1">
      <alignment horizontal="left" vertical="center" wrapText="1"/>
      <protection/>
    </xf>
    <xf numFmtId="4" fontId="11" fillId="0" borderId="61" xfId="0" applyNumberFormat="1" applyFont="1" applyBorder="1" applyAlignment="1" applyProtection="1">
      <alignment horizontal="right" vertical="center" wrapText="1" indent="1"/>
      <protection/>
    </xf>
    <xf numFmtId="4" fontId="11" fillId="0" borderId="70" xfId="0" applyNumberFormat="1" applyFont="1" applyBorder="1" applyAlignment="1" applyProtection="1">
      <alignment horizontal="right" vertical="center" wrapText="1" indent="1"/>
      <protection/>
    </xf>
    <xf numFmtId="4" fontId="11" fillId="0" borderId="15" xfId="0" applyNumberFormat="1" applyFont="1" applyBorder="1" applyAlignment="1" applyProtection="1">
      <alignment horizontal="right" vertical="center" wrapText="1" indent="1"/>
      <protection/>
    </xf>
    <xf numFmtId="4" fontId="11" fillId="0" borderId="32" xfId="0" applyNumberFormat="1" applyFont="1" applyBorder="1" applyAlignment="1" applyProtection="1">
      <alignment horizontal="right" vertical="center" wrapText="1" indent="1"/>
      <protection/>
    </xf>
    <xf numFmtId="4" fontId="11" fillId="0" borderId="52" xfId="0" applyNumberFormat="1" applyFont="1" applyBorder="1" applyAlignment="1" applyProtection="1">
      <alignment horizontal="right" vertical="center" wrapText="1" indent="1"/>
      <protection/>
    </xf>
    <xf numFmtId="4" fontId="11" fillId="0" borderId="53" xfId="0" applyNumberFormat="1" applyFont="1" applyBorder="1" applyAlignment="1" applyProtection="1">
      <alignment horizontal="right" vertical="center" wrapText="1" indent="1"/>
      <protection/>
    </xf>
    <xf numFmtId="0" fontId="15" fillId="34" borderId="33" xfId="0" applyFont="1" applyFill="1" applyBorder="1" applyAlignment="1" applyProtection="1">
      <alignment horizontal="left" vertical="center" wrapText="1"/>
      <protection/>
    </xf>
    <xf numFmtId="0" fontId="15" fillId="34" borderId="10" xfId="0" applyFont="1" applyFill="1" applyBorder="1" applyAlignment="1" applyProtection="1">
      <alignment horizontal="left" vertical="center" wrapText="1"/>
      <protection/>
    </xf>
    <xf numFmtId="0" fontId="15" fillId="34" borderId="45" xfId="0" applyFont="1" applyFill="1" applyBorder="1" applyAlignment="1" applyProtection="1">
      <alignment horizontal="left" vertical="center" wrapText="1"/>
      <protection/>
    </xf>
    <xf numFmtId="0" fontId="15" fillId="34" borderId="24" xfId="0" applyFont="1" applyFill="1" applyBorder="1" applyAlignment="1" applyProtection="1">
      <alignment horizontal="left" vertical="center" wrapText="1"/>
      <protection/>
    </xf>
    <xf numFmtId="0" fontId="15" fillId="34" borderId="39" xfId="0" applyFont="1" applyFill="1" applyBorder="1" applyAlignment="1" applyProtection="1">
      <alignment horizontal="left" vertical="center" wrapText="1"/>
      <protection/>
    </xf>
    <xf numFmtId="0" fontId="15" fillId="34" borderId="17" xfId="0" applyFont="1" applyFill="1" applyBorder="1" applyAlignment="1" applyProtection="1">
      <alignment horizontal="left" vertical="center" wrapText="1"/>
      <protection/>
    </xf>
    <xf numFmtId="0" fontId="10" fillId="0" borderId="43" xfId="0" applyFont="1" applyBorder="1" applyAlignment="1" applyProtection="1">
      <alignment horizontal="center"/>
      <protection/>
    </xf>
    <xf numFmtId="0" fontId="15" fillId="34" borderId="62" xfId="0" applyFont="1" applyFill="1" applyBorder="1" applyAlignment="1" applyProtection="1">
      <alignment horizontal="left" vertical="center" wrapText="1"/>
      <protection/>
    </xf>
    <xf numFmtId="0" fontId="15" fillId="34" borderId="27" xfId="0" applyFont="1" applyFill="1" applyBorder="1" applyAlignment="1" applyProtection="1">
      <alignment horizontal="left" vertical="center" wrapText="1"/>
      <protection/>
    </xf>
    <xf numFmtId="0" fontId="6" fillId="36" borderId="55" xfId="0" applyFont="1" applyFill="1" applyBorder="1" applyAlignment="1" applyProtection="1">
      <alignment horizontal="left" vertical="center" wrapText="1"/>
      <protection/>
    </xf>
    <xf numFmtId="0" fontId="6" fillId="36" borderId="43" xfId="0" applyFont="1" applyFill="1" applyBorder="1" applyAlignment="1" applyProtection="1">
      <alignment horizontal="left" vertical="center" wrapText="1"/>
      <protection/>
    </xf>
    <xf numFmtId="0" fontId="6" fillId="36" borderId="34" xfId="0" applyFont="1" applyFill="1" applyBorder="1" applyAlignment="1" applyProtection="1">
      <alignment horizontal="left" vertical="center" wrapText="1"/>
      <protection/>
    </xf>
    <xf numFmtId="0" fontId="34" fillId="34" borderId="19" xfId="0" applyFont="1" applyFill="1" applyBorder="1" applyAlignment="1">
      <alignment horizontal="center" vertical="center" wrapText="1"/>
    </xf>
    <xf numFmtId="0" fontId="34" fillId="34" borderId="57" xfId="0" applyFont="1" applyFill="1" applyBorder="1" applyAlignment="1">
      <alignment horizontal="center" vertical="center" wrapText="1"/>
    </xf>
    <xf numFmtId="0" fontId="34" fillId="34" borderId="50" xfId="0" applyFont="1" applyFill="1" applyBorder="1" applyAlignment="1">
      <alignment horizontal="center" vertical="center" wrapText="1"/>
    </xf>
    <xf numFmtId="0" fontId="34" fillId="34" borderId="21" xfId="0" applyFont="1" applyFill="1" applyBorder="1" applyAlignment="1">
      <alignment horizontal="center" vertical="center" wrapText="1"/>
    </xf>
    <xf numFmtId="0" fontId="34" fillId="34" borderId="56" xfId="0" applyFont="1" applyFill="1" applyBorder="1" applyAlignment="1">
      <alignment horizontal="center" vertical="center" wrapText="1"/>
    </xf>
    <xf numFmtId="0" fontId="34" fillId="34" borderId="58" xfId="0" applyFont="1" applyFill="1" applyBorder="1" applyAlignment="1">
      <alignment horizontal="center" vertical="center" wrapText="1"/>
    </xf>
    <xf numFmtId="0" fontId="35" fillId="34" borderId="0" xfId="0" applyFont="1" applyFill="1" applyAlignment="1">
      <alignment horizontal="left"/>
    </xf>
    <xf numFmtId="0" fontId="32" fillId="34" borderId="0" xfId="0" applyFont="1" applyFill="1" applyAlignment="1">
      <alignment horizontal="left" wrapText="1"/>
    </xf>
    <xf numFmtId="0" fontId="36" fillId="34" borderId="0" xfId="0" applyFont="1" applyFill="1" applyAlignment="1">
      <alignment horizontal="left" wrapText="1"/>
    </xf>
    <xf numFmtId="0" fontId="2" fillId="34" borderId="0" xfId="53" applyFill="1" applyAlignment="1" applyProtection="1">
      <alignment horizontal="left"/>
      <protection/>
    </xf>
    <xf numFmtId="0" fontId="42" fillId="34" borderId="0" xfId="53" applyFont="1" applyFill="1" applyAlignment="1" applyProtection="1">
      <alignment horizontal="left"/>
      <protection/>
    </xf>
    <xf numFmtId="0" fontId="38" fillId="34" borderId="0" xfId="0" applyFont="1" applyFill="1" applyAlignment="1">
      <alignment horizontal="left"/>
    </xf>
    <xf numFmtId="0" fontId="33" fillId="34" borderId="0" xfId="0" applyFont="1" applyFill="1" applyAlignment="1">
      <alignment horizontal="left"/>
    </xf>
    <xf numFmtId="0" fontId="33" fillId="34" borderId="0" xfId="0" applyFont="1" applyFill="1" applyAlignment="1">
      <alignment horizontal="left" wrapText="1"/>
    </xf>
    <xf numFmtId="0" fontId="40" fillId="34" borderId="0" xfId="53" applyFont="1" applyFill="1" applyAlignment="1" applyProtection="1">
      <alignment horizontal="left"/>
      <protection/>
    </xf>
    <xf numFmtId="0" fontId="37" fillId="34" borderId="0" xfId="0" applyFont="1" applyFill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orezna_popis_ured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11</xdr:row>
      <xdr:rowOff>57150</xdr:rowOff>
    </xdr:from>
    <xdr:to>
      <xdr:col>4</xdr:col>
      <xdr:colOff>257175</xdr:colOff>
      <xdr:row>11</xdr:row>
      <xdr:rowOff>180975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1323975" y="2486025"/>
          <a:ext cx="1714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10</xdr:col>
      <xdr:colOff>190500</xdr:colOff>
      <xdr:row>18</xdr:row>
      <xdr:rowOff>28575</xdr:rowOff>
    </xdr:from>
    <xdr:to>
      <xdr:col>11</xdr:col>
      <xdr:colOff>95250</xdr:colOff>
      <xdr:row>18</xdr:row>
      <xdr:rowOff>180975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4019550" y="40290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39</xdr:row>
      <xdr:rowOff>0</xdr:rowOff>
    </xdr:from>
    <xdr:to>
      <xdr:col>1</xdr:col>
      <xdr:colOff>2552700</xdr:colOff>
      <xdr:row>39</xdr:row>
      <xdr:rowOff>0</xdr:rowOff>
    </xdr:to>
    <xdr:sp>
      <xdr:nvSpPr>
        <xdr:cNvPr id="1" name="Line 1"/>
        <xdr:cNvSpPr>
          <a:spLocks/>
        </xdr:cNvSpPr>
      </xdr:nvSpPr>
      <xdr:spPr>
        <a:xfrm>
          <a:off x="838200" y="102298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3486150</xdr:colOff>
      <xdr:row>39</xdr:row>
      <xdr:rowOff>0</xdr:rowOff>
    </xdr:from>
    <xdr:to>
      <xdr:col>3</xdr:col>
      <xdr:colOff>1266825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>
          <a:off x="3657600" y="10229850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1914525</xdr:colOff>
      <xdr:row>13</xdr:row>
      <xdr:rowOff>142875</xdr:rowOff>
    </xdr:from>
    <xdr:to>
      <xdr:col>1</xdr:col>
      <xdr:colOff>2085975</xdr:colOff>
      <xdr:row>13</xdr:row>
      <xdr:rowOff>295275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333625" y="48101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885825</xdr:colOff>
      <xdr:row>14</xdr:row>
      <xdr:rowOff>161925</xdr:rowOff>
    </xdr:from>
    <xdr:to>
      <xdr:col>1</xdr:col>
      <xdr:colOff>1057275</xdr:colOff>
      <xdr:row>14</xdr:row>
      <xdr:rowOff>314325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304925" y="5200650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2895600</xdr:colOff>
      <xdr:row>15</xdr:row>
      <xdr:rowOff>142875</xdr:rowOff>
    </xdr:from>
    <xdr:to>
      <xdr:col>1</xdr:col>
      <xdr:colOff>3067050</xdr:colOff>
      <xdr:row>15</xdr:row>
      <xdr:rowOff>295275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314700" y="555307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</xdr:col>
      <xdr:colOff>1733550</xdr:colOff>
      <xdr:row>17</xdr:row>
      <xdr:rowOff>66675</xdr:rowOff>
    </xdr:from>
    <xdr:to>
      <xdr:col>1</xdr:col>
      <xdr:colOff>1905000</xdr:colOff>
      <xdr:row>17</xdr:row>
      <xdr:rowOff>219075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152650" y="62198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76200</xdr:colOff>
      <xdr:row>26</xdr:row>
      <xdr:rowOff>0</xdr:rowOff>
    </xdr:from>
    <xdr:to>
      <xdr:col>3</xdr:col>
      <xdr:colOff>1714500</xdr:colOff>
      <xdr:row>34</xdr:row>
      <xdr:rowOff>114300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76200" y="9401175"/>
          <a:ext cx="639127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Iznos poreza i prireza za koji se umanjuje godišnja obveza poreza i prireza pod 9.6.1. = [(godišnja obveza poreza i prireza pod 9.6.1.) * (postotak iz 4.2.6. stup.4. grada Vukovara i prve skupine)] * 100%
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Iznos poreza i prireza za koji se umanjuje godišnja obveza poreza i prireza pod 9.6.1. = [(godišnja obveza poreza i prireza pod 9.6.1.) * (postotak iz 4.2.6. stup.4. druge skupine)] * 75%
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Iznos poreza i prireza za koji se umanjuje godišnja obveza poreza i prireza pod 9.6.1. = [(godišnja obveza poreza i prireza pod 9.6.1.) * (postotak iz 4.2.6. stup.4. treće skupine i brdsko-planinska područja)] * 25%
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Iznos poreza i prireza za koji se umanjuje godišnja obveza poreza i prireza pod 9.6.1. = [(godišnja obveza poreza i prireza pod 9.6.1.) * (postotak iz 4.1.4.) ] * postotak invalidnosti. Ako se stupanj invalidnosti mijenja tijekom godine, umanjenje godišnje obveze poreza i prireza izračunava se posebno za pojedini stupanj invalidnosti te se dobiveni iznosi zbrajaju i upisuju.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prka\Local%20Settings\Temporary%20Internet%20Files\OLK1\Radna\prijava_porez_2004\prijava_porez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 1"/>
      <sheetName val="Str 2"/>
      <sheetName val="Str 3"/>
      <sheetName val="Str 4"/>
      <sheetName val="Str 5"/>
      <sheetName val="Str 6"/>
      <sheetName val="Str 7"/>
      <sheetName val="Str 8"/>
      <sheetName val="iznosi prireza"/>
      <sheetName val="Uredi"/>
    </sheetNames>
    <sheetDataSet>
      <sheetData sheetId="8">
        <row r="1">
          <cell r="A1" t="str">
            <v>Općina/Grad</v>
          </cell>
        </row>
        <row r="2">
          <cell r="A2" t="str">
            <v>Andrijaševci</v>
          </cell>
          <cell r="B2">
            <v>0.08</v>
          </cell>
        </row>
        <row r="3">
          <cell r="A3" t="str">
            <v>Bale</v>
          </cell>
          <cell r="B3">
            <v>0.01</v>
          </cell>
        </row>
        <row r="4">
          <cell r="A4" t="str">
            <v>Barban</v>
          </cell>
          <cell r="B4">
            <v>0.05</v>
          </cell>
        </row>
        <row r="5">
          <cell r="A5" t="str">
            <v>Bedenica</v>
          </cell>
          <cell r="B5">
            <v>0.03</v>
          </cell>
        </row>
        <row r="6">
          <cell r="A6" t="str">
            <v>Beli Manastir</v>
          </cell>
          <cell r="B6">
            <v>0.01</v>
          </cell>
        </row>
        <row r="7">
          <cell r="A7" t="str">
            <v>Belica</v>
          </cell>
          <cell r="B7">
            <v>0.01</v>
          </cell>
        </row>
        <row r="8">
          <cell r="A8" t="str">
            <v>Belišće</v>
          </cell>
          <cell r="B8">
            <v>0.05</v>
          </cell>
        </row>
        <row r="9">
          <cell r="A9" t="str">
            <v>Benkovac</v>
          </cell>
          <cell r="B9">
            <v>0.05</v>
          </cell>
        </row>
        <row r="10">
          <cell r="A10" t="str">
            <v>Bilice</v>
          </cell>
          <cell r="B10">
            <v>0.1</v>
          </cell>
        </row>
        <row r="11">
          <cell r="A11" t="str">
            <v>Bilje</v>
          </cell>
          <cell r="B11">
            <v>0.05</v>
          </cell>
        </row>
        <row r="12">
          <cell r="A12" t="str">
            <v>Biskupija</v>
          </cell>
          <cell r="B12">
            <v>0.04</v>
          </cell>
        </row>
        <row r="13">
          <cell r="A13" t="str">
            <v>Bistra</v>
          </cell>
          <cell r="B13">
            <v>0.1</v>
          </cell>
        </row>
        <row r="14">
          <cell r="A14" t="str">
            <v>Bizovac</v>
          </cell>
          <cell r="B14">
            <v>0.03</v>
          </cell>
        </row>
        <row r="15">
          <cell r="A15" t="str">
            <v>Bjelovar</v>
          </cell>
          <cell r="B15">
            <v>0.12</v>
          </cell>
        </row>
        <row r="16">
          <cell r="A16" t="str">
            <v>Blato</v>
          </cell>
          <cell r="B16">
            <v>0.1</v>
          </cell>
        </row>
        <row r="17">
          <cell r="A17" t="str">
            <v>Bol</v>
          </cell>
          <cell r="B17">
            <v>0.1</v>
          </cell>
        </row>
        <row r="18">
          <cell r="A18" t="str">
            <v>Borovo</v>
          </cell>
          <cell r="B18">
            <v>0.1</v>
          </cell>
        </row>
        <row r="19">
          <cell r="A19" t="str">
            <v>Bošnjaci</v>
          </cell>
          <cell r="B19">
            <v>0.05</v>
          </cell>
        </row>
        <row r="20">
          <cell r="A20" t="str">
            <v>Brckovljani</v>
          </cell>
          <cell r="B20">
            <v>0.03</v>
          </cell>
        </row>
        <row r="21">
          <cell r="A21" t="str">
            <v>Brdovec</v>
          </cell>
          <cell r="B21">
            <v>0.1</v>
          </cell>
        </row>
        <row r="22">
          <cell r="A22" t="str">
            <v>Brela</v>
          </cell>
          <cell r="B22">
            <v>0.05</v>
          </cell>
        </row>
        <row r="23">
          <cell r="A23" t="str">
            <v>Brestovac</v>
          </cell>
          <cell r="B23">
            <v>0.05</v>
          </cell>
        </row>
        <row r="24">
          <cell r="A24" t="str">
            <v>Brinje</v>
          </cell>
          <cell r="B24">
            <v>0.1</v>
          </cell>
        </row>
        <row r="25">
          <cell r="A25" t="str">
            <v>Brodski stupnik</v>
          </cell>
          <cell r="B25">
            <v>0.1</v>
          </cell>
        </row>
        <row r="26">
          <cell r="A26" t="str">
            <v>Buje</v>
          </cell>
          <cell r="B26">
            <v>0.06</v>
          </cell>
        </row>
        <row r="27">
          <cell r="A27" t="str">
            <v>Bukovlje</v>
          </cell>
          <cell r="B27">
            <v>0.05</v>
          </cell>
        </row>
        <row r="28">
          <cell r="A28" t="str">
            <v>Cerna</v>
          </cell>
          <cell r="B28">
            <v>0.05</v>
          </cell>
        </row>
        <row r="29">
          <cell r="A29" t="str">
            <v>Cernik</v>
          </cell>
          <cell r="B29">
            <v>0.1</v>
          </cell>
        </row>
        <row r="30">
          <cell r="A30" t="str">
            <v>Cerovlje</v>
          </cell>
          <cell r="B30">
            <v>0.02</v>
          </cell>
        </row>
        <row r="31">
          <cell r="A31" t="str">
            <v>Cista Provo</v>
          </cell>
          <cell r="B31">
            <v>0.03</v>
          </cell>
        </row>
        <row r="32">
          <cell r="A32" t="str">
            <v>Civljane</v>
          </cell>
          <cell r="B32">
            <v>0.07</v>
          </cell>
        </row>
        <row r="33">
          <cell r="A33" t="str">
            <v>Crikvenica</v>
          </cell>
          <cell r="B33">
            <v>0.1</v>
          </cell>
        </row>
        <row r="34">
          <cell r="A34" t="str">
            <v>Čabar</v>
          </cell>
          <cell r="B34">
            <v>0.05</v>
          </cell>
        </row>
        <row r="35">
          <cell r="A35" t="str">
            <v>Čaglin</v>
          </cell>
          <cell r="B35">
            <v>0.05</v>
          </cell>
        </row>
        <row r="36">
          <cell r="A36" t="str">
            <v>Čeminac</v>
          </cell>
          <cell r="B36">
            <v>0.03</v>
          </cell>
        </row>
        <row r="37">
          <cell r="A37" t="str">
            <v>Darda</v>
          </cell>
          <cell r="B37">
            <v>0.05</v>
          </cell>
        </row>
        <row r="38">
          <cell r="A38" t="str">
            <v>Daruvar</v>
          </cell>
          <cell r="B38">
            <v>0.09</v>
          </cell>
        </row>
        <row r="39">
          <cell r="A39" t="str">
            <v>Davor</v>
          </cell>
          <cell r="B39">
            <v>0.1</v>
          </cell>
        </row>
        <row r="40">
          <cell r="A40" t="str">
            <v>Delnice</v>
          </cell>
          <cell r="B40">
            <v>0.05</v>
          </cell>
        </row>
        <row r="41">
          <cell r="A41" t="str">
            <v>Dežanovac</v>
          </cell>
          <cell r="B41">
            <v>0.05</v>
          </cell>
        </row>
        <row r="42">
          <cell r="A42" t="str">
            <v>Donji Andrijevci</v>
          </cell>
          <cell r="B42">
            <v>0.08</v>
          </cell>
        </row>
        <row r="43">
          <cell r="A43" t="str">
            <v>Donji Martijanec</v>
          </cell>
          <cell r="B43">
            <v>0.05</v>
          </cell>
        </row>
        <row r="44">
          <cell r="A44" t="str">
            <v>Donji Miholjac</v>
          </cell>
          <cell r="B44">
            <v>0.08</v>
          </cell>
        </row>
        <row r="45">
          <cell r="A45" t="str">
            <v>Dragalić</v>
          </cell>
          <cell r="B45">
            <v>0.1</v>
          </cell>
        </row>
        <row r="46">
          <cell r="A46" t="str">
            <v>Draž</v>
          </cell>
          <cell r="B46">
            <v>0.02</v>
          </cell>
        </row>
        <row r="47">
          <cell r="A47" t="str">
            <v>Drenovci</v>
          </cell>
          <cell r="B47">
            <v>0.05</v>
          </cell>
        </row>
        <row r="48">
          <cell r="A48" t="str">
            <v>Drniš</v>
          </cell>
          <cell r="B48">
            <v>0.05</v>
          </cell>
        </row>
        <row r="49">
          <cell r="A49" t="str">
            <v>Dubrava</v>
          </cell>
          <cell r="B49">
            <v>0.03</v>
          </cell>
        </row>
        <row r="50">
          <cell r="A50" t="str">
            <v>Dubravica</v>
          </cell>
          <cell r="B50">
            <v>0.07</v>
          </cell>
        </row>
        <row r="51">
          <cell r="A51" t="str">
            <v>Dubrovnik</v>
          </cell>
          <cell r="B51">
            <v>0.15</v>
          </cell>
        </row>
        <row r="52">
          <cell r="A52" t="str">
            <v>Duga Resa</v>
          </cell>
          <cell r="B52">
            <v>0.05</v>
          </cell>
        </row>
        <row r="53">
          <cell r="A53" t="str">
            <v>Dugo Selo</v>
          </cell>
          <cell r="B53">
            <v>0.12</v>
          </cell>
        </row>
        <row r="54">
          <cell r="A54" t="str">
            <v>Dugopolje</v>
          </cell>
          <cell r="B54">
            <v>0.08</v>
          </cell>
        </row>
        <row r="55">
          <cell r="A55" t="str">
            <v>Dvor</v>
          </cell>
          <cell r="B55">
            <v>0.05</v>
          </cell>
        </row>
        <row r="56">
          <cell r="A56" t="str">
            <v>Farkaševac</v>
          </cell>
          <cell r="B56">
            <v>0.03</v>
          </cell>
        </row>
        <row r="57">
          <cell r="A57" t="str">
            <v>Fažana</v>
          </cell>
          <cell r="B57">
            <v>0.03</v>
          </cell>
        </row>
        <row r="58">
          <cell r="A58" t="str">
            <v>Garčin</v>
          </cell>
          <cell r="B58">
            <v>0.05</v>
          </cell>
        </row>
        <row r="59">
          <cell r="A59" t="str">
            <v>Garešnica</v>
          </cell>
          <cell r="B59">
            <v>0.1</v>
          </cell>
        </row>
        <row r="60">
          <cell r="A60" t="str">
            <v>Gornji Bogićevci</v>
          </cell>
          <cell r="B60">
            <v>0.05</v>
          </cell>
        </row>
        <row r="61">
          <cell r="A61" t="str">
            <v>Gračišće</v>
          </cell>
          <cell r="B61">
            <v>0.05</v>
          </cell>
        </row>
        <row r="62">
          <cell r="A62" t="str">
            <v>Gradec</v>
          </cell>
          <cell r="B62">
            <v>0.05</v>
          </cell>
        </row>
        <row r="63">
          <cell r="A63" t="str">
            <v>Hrvace</v>
          </cell>
          <cell r="B63">
            <v>0.1</v>
          </cell>
        </row>
        <row r="64">
          <cell r="A64" t="str">
            <v>Hum na Sutli</v>
          </cell>
          <cell r="B64">
            <v>0.05</v>
          </cell>
        </row>
        <row r="65">
          <cell r="A65" t="str">
            <v>Imotski</v>
          </cell>
          <cell r="B65">
            <v>0.12</v>
          </cell>
        </row>
        <row r="66">
          <cell r="A66" t="str">
            <v>Ivanić Grad</v>
          </cell>
          <cell r="B66">
            <v>0.06</v>
          </cell>
        </row>
        <row r="67">
          <cell r="A67" t="str">
            <v>Ivankovo</v>
          </cell>
          <cell r="B67">
            <v>0.1</v>
          </cell>
        </row>
        <row r="68">
          <cell r="A68" t="str">
            <v>Jagodnjak</v>
          </cell>
          <cell r="B68">
            <v>0.03</v>
          </cell>
        </row>
        <row r="69">
          <cell r="A69" t="str">
            <v>Jakšić</v>
          </cell>
          <cell r="B69">
            <v>0.05</v>
          </cell>
        </row>
        <row r="70">
          <cell r="A70" t="str">
            <v>Jastrebarsko</v>
          </cell>
          <cell r="B70">
            <v>0.09</v>
          </cell>
        </row>
        <row r="71">
          <cell r="A71" t="str">
            <v>Kamanje</v>
          </cell>
          <cell r="B71">
            <v>0.05</v>
          </cell>
        </row>
        <row r="72">
          <cell r="A72" t="str">
            <v>Kapela</v>
          </cell>
          <cell r="B72">
            <v>0.08</v>
          </cell>
        </row>
        <row r="73">
          <cell r="A73" t="str">
            <v>Kaptol</v>
          </cell>
          <cell r="B73">
            <v>0.1</v>
          </cell>
        </row>
        <row r="74">
          <cell r="A74" t="str">
            <v>Karlovac</v>
          </cell>
          <cell r="B74">
            <v>0.12</v>
          </cell>
        </row>
        <row r="75">
          <cell r="A75" t="str">
            <v>Karojba</v>
          </cell>
          <cell r="B75">
            <v>0.05</v>
          </cell>
        </row>
        <row r="76">
          <cell r="A76" t="str">
            <v>Kaštela</v>
          </cell>
          <cell r="B76">
            <v>0.12</v>
          </cell>
        </row>
        <row r="77">
          <cell r="A77" t="str">
            <v>Kaštelir-Labinci</v>
          </cell>
          <cell r="B77">
            <v>0.01</v>
          </cell>
        </row>
        <row r="78">
          <cell r="A78" t="str">
            <v>Kistanje</v>
          </cell>
          <cell r="B78">
            <v>0.03</v>
          </cell>
        </row>
        <row r="79">
          <cell r="A79" t="str">
            <v>Klanjec</v>
          </cell>
          <cell r="B79">
            <v>0.12</v>
          </cell>
        </row>
        <row r="80">
          <cell r="A80" t="str">
            <v>Klinča Sela</v>
          </cell>
          <cell r="B80">
            <v>0.1</v>
          </cell>
        </row>
        <row r="81">
          <cell r="A81" t="str">
            <v>Kloštar Ivanić</v>
          </cell>
          <cell r="B81">
            <v>0.02</v>
          </cell>
        </row>
        <row r="82">
          <cell r="A82" t="str">
            <v>Kneževi Vinogradi</v>
          </cell>
          <cell r="B82">
            <v>0.05</v>
          </cell>
        </row>
        <row r="83">
          <cell r="A83" t="str">
            <v>Knin</v>
          </cell>
          <cell r="B83">
            <v>0.05</v>
          </cell>
        </row>
        <row r="84">
          <cell r="A84" t="str">
            <v>Konavle</v>
          </cell>
          <cell r="B84">
            <v>0.075</v>
          </cell>
        </row>
        <row r="85">
          <cell r="A85" t="str">
            <v>Končanica</v>
          </cell>
          <cell r="B85">
            <v>0.05</v>
          </cell>
        </row>
        <row r="86">
          <cell r="A86" t="str">
            <v>Konjšćina</v>
          </cell>
          <cell r="B86">
            <v>0.05</v>
          </cell>
        </row>
        <row r="87">
          <cell r="A87" t="str">
            <v>Korčula</v>
          </cell>
          <cell r="B87">
            <v>0.06</v>
          </cell>
        </row>
        <row r="88">
          <cell r="A88" t="str">
            <v>Krašić</v>
          </cell>
          <cell r="B88">
            <v>0.03</v>
          </cell>
        </row>
        <row r="89">
          <cell r="A89" t="str">
            <v>Kravarsko</v>
          </cell>
          <cell r="B89">
            <v>0.05</v>
          </cell>
        </row>
        <row r="90">
          <cell r="A90" t="str">
            <v>Križ</v>
          </cell>
          <cell r="B90">
            <v>0.02</v>
          </cell>
        </row>
        <row r="91">
          <cell r="A91" t="str">
            <v>Krnjak</v>
          </cell>
          <cell r="B91">
            <v>0.08</v>
          </cell>
        </row>
        <row r="92">
          <cell r="A92" t="str">
            <v>Kutina</v>
          </cell>
          <cell r="B92">
            <v>0.1</v>
          </cell>
        </row>
        <row r="93">
          <cell r="A93" t="str">
            <v>Labin</v>
          </cell>
          <cell r="B93">
            <v>0.06</v>
          </cell>
        </row>
        <row r="94">
          <cell r="A94" t="str">
            <v>Lanišće</v>
          </cell>
          <cell r="B94">
            <v>0.01</v>
          </cell>
        </row>
        <row r="95">
          <cell r="A95" t="str">
            <v>Lastovo</v>
          </cell>
          <cell r="B95">
            <v>0.01</v>
          </cell>
        </row>
        <row r="96">
          <cell r="A96" t="str">
            <v>Lipovljani</v>
          </cell>
          <cell r="B96">
            <v>0.06</v>
          </cell>
        </row>
        <row r="97">
          <cell r="A97" t="str">
            <v>Ližnjan</v>
          </cell>
          <cell r="B97">
            <v>0.05</v>
          </cell>
        </row>
        <row r="98">
          <cell r="A98" t="str">
            <v>Lokvičići</v>
          </cell>
          <cell r="B98">
            <v>0.07</v>
          </cell>
        </row>
        <row r="99">
          <cell r="A99" t="str">
            <v>Lovinac</v>
          </cell>
          <cell r="B99">
            <v>0.03</v>
          </cell>
        </row>
        <row r="100">
          <cell r="A100" t="str">
            <v>Ludbreg</v>
          </cell>
          <cell r="B100">
            <v>0.06</v>
          </cell>
        </row>
        <row r="101">
          <cell r="A101" t="str">
            <v>Luka</v>
          </cell>
          <cell r="B101">
            <v>0.05</v>
          </cell>
        </row>
        <row r="102">
          <cell r="A102" t="str">
            <v>Lumbarda</v>
          </cell>
          <cell r="B102">
            <v>0.05</v>
          </cell>
        </row>
        <row r="103">
          <cell r="A103" t="str">
            <v>Lupoglav</v>
          </cell>
          <cell r="B103">
            <v>0.01</v>
          </cell>
        </row>
        <row r="104">
          <cell r="A104" t="str">
            <v>Magadenovac</v>
          </cell>
          <cell r="B104">
            <v>0.02</v>
          </cell>
        </row>
        <row r="105">
          <cell r="A105" t="str">
            <v>Marčana</v>
          </cell>
          <cell r="B105">
            <v>0.05</v>
          </cell>
        </row>
        <row r="106">
          <cell r="A106" t="str">
            <v>Marija Gorica</v>
          </cell>
          <cell r="B106">
            <v>0.05</v>
          </cell>
        </row>
        <row r="107">
          <cell r="A107" t="str">
            <v>Marijanci</v>
          </cell>
          <cell r="B107">
            <v>0.05</v>
          </cell>
        </row>
        <row r="108">
          <cell r="A108" t="str">
            <v>Markušica</v>
          </cell>
          <cell r="B108">
            <v>0.05</v>
          </cell>
        </row>
        <row r="109">
          <cell r="A109" t="str">
            <v>Medulin</v>
          </cell>
          <cell r="B109">
            <v>0.05</v>
          </cell>
        </row>
        <row r="110">
          <cell r="A110" t="str">
            <v>Metković</v>
          </cell>
          <cell r="B110">
            <v>0.1</v>
          </cell>
        </row>
        <row r="111">
          <cell r="A111" t="str">
            <v>Milna</v>
          </cell>
          <cell r="B111">
            <v>0.02</v>
          </cell>
        </row>
        <row r="112">
          <cell r="A112" t="str">
            <v>Mljet</v>
          </cell>
          <cell r="B112">
            <v>0.1</v>
          </cell>
        </row>
        <row r="113">
          <cell r="A113" t="str">
            <v>Motuvun</v>
          </cell>
          <cell r="B113">
            <v>0.01</v>
          </cell>
        </row>
        <row r="114">
          <cell r="A114" t="str">
            <v>Mrkopalj</v>
          </cell>
          <cell r="B114">
            <v>0.05</v>
          </cell>
        </row>
        <row r="115">
          <cell r="A115" t="str">
            <v>Muć</v>
          </cell>
          <cell r="B115">
            <v>0.07</v>
          </cell>
        </row>
        <row r="116">
          <cell r="A116" t="str">
            <v>Murter</v>
          </cell>
          <cell r="B116">
            <v>0.06</v>
          </cell>
        </row>
        <row r="117">
          <cell r="A117" t="str">
            <v>Negoslavci</v>
          </cell>
          <cell r="B117">
            <v>0.05</v>
          </cell>
        </row>
        <row r="118">
          <cell r="A118" t="str">
            <v>Nova Gradiška</v>
          </cell>
          <cell r="B118">
            <v>0.1</v>
          </cell>
        </row>
        <row r="119">
          <cell r="A119" t="str">
            <v>Nova Kapela</v>
          </cell>
          <cell r="B119">
            <v>0.1</v>
          </cell>
        </row>
        <row r="120">
          <cell r="A120" t="str">
            <v>Novi Marof</v>
          </cell>
          <cell r="B120">
            <v>0.1</v>
          </cell>
        </row>
        <row r="121">
          <cell r="A121" t="str">
            <v>Novi Vinodolski</v>
          </cell>
          <cell r="B121">
            <v>0.07</v>
          </cell>
        </row>
        <row r="122">
          <cell r="A122" t="str">
            <v>Nuštar</v>
          </cell>
          <cell r="B122">
            <v>0.06</v>
          </cell>
        </row>
        <row r="123">
          <cell r="A123" t="str">
            <v>Omiš</v>
          </cell>
          <cell r="B123">
            <v>0.08</v>
          </cell>
        </row>
        <row r="124">
          <cell r="A124" t="str">
            <v>Orle</v>
          </cell>
          <cell r="B124">
            <v>0.05</v>
          </cell>
        </row>
        <row r="125">
          <cell r="A125" t="str">
            <v>Osijek</v>
          </cell>
          <cell r="B125">
            <v>0.13</v>
          </cell>
        </row>
        <row r="126">
          <cell r="A126" t="str">
            <v>Otočac</v>
          </cell>
          <cell r="B126">
            <v>0.05</v>
          </cell>
        </row>
        <row r="127">
          <cell r="A127" t="str">
            <v>Otok</v>
          </cell>
          <cell r="B127">
            <v>0.1</v>
          </cell>
        </row>
        <row r="128">
          <cell r="A128" t="str">
            <v>Pazin</v>
          </cell>
          <cell r="B128">
            <v>0.05</v>
          </cell>
        </row>
        <row r="129">
          <cell r="A129" t="str">
            <v>Perušić</v>
          </cell>
          <cell r="B129">
            <v>0.05</v>
          </cell>
        </row>
        <row r="130">
          <cell r="A130" t="str">
            <v>Petlovac</v>
          </cell>
          <cell r="B130">
            <v>0.05</v>
          </cell>
        </row>
        <row r="131">
          <cell r="A131" t="str">
            <v>Petrijevci</v>
          </cell>
          <cell r="B131">
            <v>0.05</v>
          </cell>
        </row>
        <row r="132">
          <cell r="A132" t="str">
            <v>Petrinja</v>
          </cell>
          <cell r="B132">
            <v>0.1</v>
          </cell>
        </row>
        <row r="133">
          <cell r="A133" t="str">
            <v>Pićan</v>
          </cell>
          <cell r="B133">
            <v>0.02</v>
          </cell>
        </row>
        <row r="134">
          <cell r="A134" t="str">
            <v>Plitvička Jezera</v>
          </cell>
          <cell r="B134">
            <v>0.05</v>
          </cell>
        </row>
        <row r="135">
          <cell r="A135" t="str">
            <v>Podbablje</v>
          </cell>
          <cell r="B135">
            <v>0.03</v>
          </cell>
        </row>
        <row r="136">
          <cell r="A136" t="str">
            <v>Podcrkavlje</v>
          </cell>
          <cell r="B136">
            <v>0.05</v>
          </cell>
        </row>
        <row r="137">
          <cell r="A137" t="str">
            <v>Podgora</v>
          </cell>
          <cell r="B137">
            <v>0.1</v>
          </cell>
        </row>
        <row r="138">
          <cell r="A138" t="str">
            <v>Podstrana</v>
          </cell>
          <cell r="B138">
            <v>0.08</v>
          </cell>
        </row>
        <row r="139">
          <cell r="A139" t="str">
            <v>Pokupsko</v>
          </cell>
          <cell r="B139">
            <v>0.05</v>
          </cell>
        </row>
        <row r="140">
          <cell r="A140" t="str">
            <v>Popovac</v>
          </cell>
          <cell r="B140">
            <v>0.03</v>
          </cell>
        </row>
        <row r="141">
          <cell r="A141" t="str">
            <v>Popovača</v>
          </cell>
          <cell r="B141">
            <v>0.06</v>
          </cell>
        </row>
        <row r="142">
          <cell r="A142" t="str">
            <v>Požega</v>
          </cell>
          <cell r="B142">
            <v>0.1</v>
          </cell>
        </row>
        <row r="143">
          <cell r="A143" t="str">
            <v>Pregrada</v>
          </cell>
          <cell r="B143">
            <v>0.1</v>
          </cell>
        </row>
        <row r="144">
          <cell r="A144" t="str">
            <v>Preseka</v>
          </cell>
          <cell r="B144">
            <v>0.03</v>
          </cell>
        </row>
        <row r="145">
          <cell r="A145" t="str">
            <v>Primošten</v>
          </cell>
          <cell r="B145">
            <v>0.1</v>
          </cell>
        </row>
        <row r="146">
          <cell r="A146" t="str">
            <v>Proložac</v>
          </cell>
          <cell r="B146">
            <v>0.05</v>
          </cell>
        </row>
        <row r="147">
          <cell r="A147" t="str">
            <v>Promina</v>
          </cell>
          <cell r="B147">
            <v>0.05</v>
          </cell>
        </row>
        <row r="148">
          <cell r="A148" t="str">
            <v>Pučišća</v>
          </cell>
          <cell r="B148">
            <v>0.05</v>
          </cell>
        </row>
        <row r="149">
          <cell r="A149" t="str">
            <v>Pula</v>
          </cell>
          <cell r="B149">
            <v>0.075</v>
          </cell>
        </row>
        <row r="150">
          <cell r="A150" t="str">
            <v>Pušća</v>
          </cell>
          <cell r="B150">
            <v>0.1</v>
          </cell>
        </row>
        <row r="151">
          <cell r="A151" t="str">
            <v>Rakovec</v>
          </cell>
          <cell r="B151">
            <v>0.03</v>
          </cell>
        </row>
        <row r="152">
          <cell r="A152" t="str">
            <v>Raša</v>
          </cell>
          <cell r="B152">
            <v>0.06</v>
          </cell>
        </row>
        <row r="153">
          <cell r="A153" t="str">
            <v>Ravna Gora</v>
          </cell>
          <cell r="B153">
            <v>0.075</v>
          </cell>
        </row>
        <row r="154">
          <cell r="A154" t="str">
            <v>Rešetari</v>
          </cell>
          <cell r="B154">
            <v>0.05</v>
          </cell>
        </row>
        <row r="155">
          <cell r="A155" t="str">
            <v>Ribnik</v>
          </cell>
          <cell r="B155">
            <v>0.05</v>
          </cell>
        </row>
        <row r="156">
          <cell r="A156" t="str">
            <v>Rijeka</v>
          </cell>
          <cell r="B156">
            <v>0.0625</v>
          </cell>
        </row>
        <row r="157">
          <cell r="A157" t="str">
            <v>Rugvica</v>
          </cell>
          <cell r="B157">
            <v>0.06</v>
          </cell>
        </row>
        <row r="158">
          <cell r="A158" t="str">
            <v>Runovići</v>
          </cell>
          <cell r="B158">
            <v>0.06</v>
          </cell>
        </row>
        <row r="159">
          <cell r="A159" t="str">
            <v>Ružić</v>
          </cell>
          <cell r="B159">
            <v>0.05</v>
          </cell>
        </row>
        <row r="160">
          <cell r="A160" t="str">
            <v>Sinj</v>
          </cell>
          <cell r="B160">
            <v>0.12</v>
          </cell>
        </row>
        <row r="161">
          <cell r="A161" t="str">
            <v>Slavonski Brod</v>
          </cell>
          <cell r="B161">
            <v>0.08</v>
          </cell>
        </row>
        <row r="162">
          <cell r="A162" t="str">
            <v>Slunj</v>
          </cell>
          <cell r="B162">
            <v>0.05</v>
          </cell>
        </row>
        <row r="163">
          <cell r="A163" t="str">
            <v>Solin</v>
          </cell>
          <cell r="B163">
            <v>0.1</v>
          </cell>
        </row>
        <row r="164">
          <cell r="A164" t="str">
            <v>Split</v>
          </cell>
          <cell r="B164">
            <v>0.1</v>
          </cell>
        </row>
        <row r="165">
          <cell r="A165" t="str">
            <v>Stara Gradiška</v>
          </cell>
          <cell r="B165">
            <v>0.05</v>
          </cell>
        </row>
        <row r="166">
          <cell r="A166" t="str">
            <v>Staro Petrovo Selo</v>
          </cell>
          <cell r="B166">
            <v>0.1</v>
          </cell>
        </row>
        <row r="167">
          <cell r="A167" t="str">
            <v>Stupnik</v>
          </cell>
          <cell r="B167">
            <v>0.06</v>
          </cell>
        </row>
        <row r="168">
          <cell r="A168" t="str">
            <v>Sutivan</v>
          </cell>
          <cell r="B168">
            <v>0.1</v>
          </cell>
        </row>
        <row r="169">
          <cell r="A169" t="str">
            <v>Sveta Nedelja</v>
          </cell>
          <cell r="B169">
            <v>0.03</v>
          </cell>
        </row>
        <row r="170">
          <cell r="A170" t="str">
            <v>Sveti Ivan Zelina</v>
          </cell>
          <cell r="B170">
            <v>0.12</v>
          </cell>
        </row>
        <row r="171">
          <cell r="A171" t="str">
            <v>Sveti Lovreč</v>
          </cell>
          <cell r="B171">
            <v>0.01</v>
          </cell>
        </row>
        <row r="172">
          <cell r="A172" t="str">
            <v>Sveti Petar u Šumi</v>
          </cell>
          <cell r="B172">
            <v>0.07</v>
          </cell>
        </row>
        <row r="173">
          <cell r="A173" t="str">
            <v>Sveti Vinčenat</v>
          </cell>
          <cell r="B173">
            <v>0.05</v>
          </cell>
        </row>
        <row r="174">
          <cell r="A174" t="str">
            <v>Šibenik</v>
          </cell>
          <cell r="B174">
            <v>0.1</v>
          </cell>
        </row>
        <row r="175">
          <cell r="A175" t="str">
            <v>Tinjan</v>
          </cell>
          <cell r="B175">
            <v>0.05</v>
          </cell>
        </row>
        <row r="176">
          <cell r="A176" t="str">
            <v>Tisno</v>
          </cell>
          <cell r="B176">
            <v>0.06</v>
          </cell>
        </row>
        <row r="177">
          <cell r="A177" t="str">
            <v>Tordinci</v>
          </cell>
          <cell r="B177">
            <v>0.05</v>
          </cell>
        </row>
        <row r="178">
          <cell r="A178" t="str">
            <v>Trnovec Bartolovečki</v>
          </cell>
          <cell r="B178">
            <v>0.03</v>
          </cell>
        </row>
        <row r="179">
          <cell r="A179" t="str">
            <v>Trogir</v>
          </cell>
          <cell r="B179">
            <v>0.08</v>
          </cell>
        </row>
        <row r="180">
          <cell r="A180" t="str">
            <v>Trpanj</v>
          </cell>
          <cell r="B180">
            <v>0.1</v>
          </cell>
        </row>
        <row r="181">
          <cell r="A181" t="str">
            <v>Tučepi</v>
          </cell>
          <cell r="B181">
            <v>0.1</v>
          </cell>
        </row>
        <row r="182">
          <cell r="A182" t="str">
            <v>Udbina</v>
          </cell>
          <cell r="B182">
            <v>0.05</v>
          </cell>
        </row>
        <row r="183">
          <cell r="A183" t="str">
            <v>Umag</v>
          </cell>
          <cell r="B183">
            <v>0.06</v>
          </cell>
        </row>
        <row r="184">
          <cell r="A184" t="str">
            <v>Unešić</v>
          </cell>
          <cell r="B184">
            <v>0.05</v>
          </cell>
        </row>
        <row r="185">
          <cell r="A185" t="str">
            <v>Valpovo</v>
          </cell>
          <cell r="B185">
            <v>0.08</v>
          </cell>
        </row>
        <row r="186">
          <cell r="A186" t="str">
            <v>Varaždin</v>
          </cell>
          <cell r="B186">
            <v>0.1</v>
          </cell>
        </row>
        <row r="187">
          <cell r="A187" t="str">
            <v>Vela Luka</v>
          </cell>
          <cell r="B187">
            <v>0.09</v>
          </cell>
        </row>
        <row r="188">
          <cell r="A188" t="str">
            <v>Velika Gorica</v>
          </cell>
          <cell r="B188">
            <v>0.12</v>
          </cell>
        </row>
        <row r="189">
          <cell r="A189" t="str">
            <v>Velika Kopanica</v>
          </cell>
          <cell r="B189">
            <v>0.07</v>
          </cell>
        </row>
        <row r="190">
          <cell r="A190" t="str">
            <v>Veliko Trgovišće</v>
          </cell>
          <cell r="B190">
            <v>0.075</v>
          </cell>
        </row>
        <row r="191">
          <cell r="A191" t="str">
            <v>Vidovec</v>
          </cell>
          <cell r="B191">
            <v>0.1</v>
          </cell>
        </row>
        <row r="192">
          <cell r="A192" t="str">
            <v>Vinica</v>
          </cell>
          <cell r="B192">
            <v>0.05</v>
          </cell>
        </row>
        <row r="193">
          <cell r="A193" t="str">
            <v>Vinkovci</v>
          </cell>
          <cell r="B193">
            <v>0.1</v>
          </cell>
        </row>
        <row r="194">
          <cell r="A194" t="str">
            <v>Virovitica</v>
          </cell>
          <cell r="B194">
            <v>0.06</v>
          </cell>
        </row>
        <row r="195">
          <cell r="A195" t="str">
            <v>Vis</v>
          </cell>
          <cell r="B195">
            <v>0.03</v>
          </cell>
        </row>
        <row r="196">
          <cell r="A196" t="str">
            <v>Višnjan</v>
          </cell>
          <cell r="B196">
            <v>0.01</v>
          </cell>
        </row>
        <row r="197">
          <cell r="A197" t="str">
            <v>Vižinada</v>
          </cell>
          <cell r="B197">
            <v>0.01</v>
          </cell>
        </row>
        <row r="198">
          <cell r="A198" t="str">
            <v>Vodice</v>
          </cell>
          <cell r="B198">
            <v>0.06</v>
          </cell>
        </row>
        <row r="199">
          <cell r="A199" t="str">
            <v>Vodnjan</v>
          </cell>
          <cell r="B199">
            <v>0.05</v>
          </cell>
        </row>
        <row r="200">
          <cell r="A200" t="str">
            <v>Vojnić</v>
          </cell>
          <cell r="B200">
            <v>0.075</v>
          </cell>
        </row>
        <row r="201">
          <cell r="A201" t="str">
            <v>Vrbanja</v>
          </cell>
          <cell r="B201">
            <v>0.05</v>
          </cell>
        </row>
        <row r="202">
          <cell r="A202" t="str">
            <v>Vrbje</v>
          </cell>
          <cell r="B202">
            <v>0.03</v>
          </cell>
        </row>
        <row r="203">
          <cell r="A203" t="str">
            <v>Vrbovec</v>
          </cell>
          <cell r="B203">
            <v>0.12</v>
          </cell>
        </row>
        <row r="204">
          <cell r="A204" t="str">
            <v>Vrbovsko</v>
          </cell>
          <cell r="B204">
            <v>0.06</v>
          </cell>
        </row>
        <row r="205">
          <cell r="A205" t="str">
            <v>Vrgorac</v>
          </cell>
          <cell r="B205">
            <v>0.1</v>
          </cell>
        </row>
        <row r="206">
          <cell r="A206" t="str">
            <v>Vrhovine</v>
          </cell>
          <cell r="B206">
            <v>0.1</v>
          </cell>
        </row>
        <row r="207">
          <cell r="A207" t="str">
            <v>Vrhovine</v>
          </cell>
          <cell r="B207">
            <v>0.1</v>
          </cell>
        </row>
        <row r="208">
          <cell r="A208" t="str">
            <v>Vrlika</v>
          </cell>
          <cell r="B208">
            <v>0.07</v>
          </cell>
        </row>
        <row r="209">
          <cell r="A209" t="str">
            <v>Zadvarje</v>
          </cell>
          <cell r="B209">
            <v>0.01</v>
          </cell>
        </row>
        <row r="210">
          <cell r="A210" t="str">
            <v>Zagreb</v>
          </cell>
          <cell r="B210">
            <v>0.18</v>
          </cell>
        </row>
        <row r="211">
          <cell r="A211" t="str">
            <v>Zagvozd</v>
          </cell>
          <cell r="B211">
            <v>0.06</v>
          </cell>
        </row>
        <row r="212">
          <cell r="A212" t="str">
            <v>Zaprešić</v>
          </cell>
          <cell r="B212">
            <v>0.12</v>
          </cell>
        </row>
        <row r="213">
          <cell r="A213" t="str">
            <v>Zlatar Bistrica</v>
          </cell>
          <cell r="B213">
            <v>0.05</v>
          </cell>
        </row>
        <row r="214">
          <cell r="A214" t="str">
            <v>Zmijavci</v>
          </cell>
          <cell r="B214">
            <v>0.08</v>
          </cell>
        </row>
        <row r="215">
          <cell r="A215" t="str">
            <v>Žakanje</v>
          </cell>
          <cell r="B215">
            <v>0.05</v>
          </cell>
        </row>
        <row r="216">
          <cell r="A216" t="str">
            <v>Žminj</v>
          </cell>
          <cell r="B216">
            <v>0.05</v>
          </cell>
        </row>
        <row r="217">
          <cell r="A217" t="str">
            <v>Žumberak</v>
          </cell>
          <cell r="B217">
            <v>0.03</v>
          </cell>
        </row>
        <row r="218">
          <cell r="A218" t="str">
            <v>Župa Dubrovačka</v>
          </cell>
          <cell r="B218">
            <v>0.1</v>
          </cell>
        </row>
        <row r="219">
          <cell r="A219" t="str">
            <v>Županja</v>
          </cell>
          <cell r="B219">
            <v>0.12</v>
          </cell>
        </row>
      </sheetData>
      <sheetData sheetId="9">
        <row r="2">
          <cell r="C2" t="str">
            <v>Bjelovar</v>
          </cell>
          <cell r="D2" t="str">
            <v>Bjelovar</v>
          </cell>
        </row>
        <row r="3">
          <cell r="C3" t="str">
            <v>Čazma </v>
          </cell>
          <cell r="D3" t="str">
            <v>Bjelovar</v>
          </cell>
        </row>
        <row r="4">
          <cell r="C4" t="str">
            <v>Daruvar </v>
          </cell>
          <cell r="D4" t="str">
            <v>Bjelovar</v>
          </cell>
        </row>
        <row r="5">
          <cell r="C5" t="str">
            <v>Garešnica </v>
          </cell>
          <cell r="D5" t="str">
            <v>Bjelovar</v>
          </cell>
        </row>
        <row r="6">
          <cell r="C6" t="str">
            <v>Grubišno polje  </v>
          </cell>
          <cell r="D6" t="str">
            <v>Bjelovar</v>
          </cell>
        </row>
        <row r="8">
          <cell r="C8" t="str">
            <v>Čakovec</v>
          </cell>
          <cell r="D8" t="str">
            <v>Čakovec</v>
          </cell>
        </row>
        <row r="9">
          <cell r="C9" t="str">
            <v>Mursko Središće </v>
          </cell>
          <cell r="D9" t="str">
            <v>Čakovec</v>
          </cell>
        </row>
        <row r="10">
          <cell r="C10" t="str">
            <v>Prelog </v>
          </cell>
          <cell r="D10" t="str">
            <v>Čakovec</v>
          </cell>
        </row>
        <row r="12">
          <cell r="C12" t="str">
            <v>Dubrovnik</v>
          </cell>
          <cell r="D12" t="str">
            <v>Dubrovnik</v>
          </cell>
        </row>
        <row r="13">
          <cell r="C13" t="str">
            <v>Korčula </v>
          </cell>
          <cell r="D13" t="str">
            <v>Dubrovnik</v>
          </cell>
        </row>
        <row r="14">
          <cell r="C14" t="str">
            <v>Lastovo </v>
          </cell>
          <cell r="D14" t="str">
            <v>Dubrovnik</v>
          </cell>
        </row>
        <row r="15">
          <cell r="C15" t="str">
            <v>Metković </v>
          </cell>
          <cell r="D15" t="str">
            <v>Dubrovnik</v>
          </cell>
        </row>
        <row r="16">
          <cell r="C16" t="str">
            <v>Ploče </v>
          </cell>
          <cell r="D16" t="str">
            <v>Dubrovnik</v>
          </cell>
        </row>
        <row r="18">
          <cell r="C18" t="str">
            <v>Donji Lapac </v>
          </cell>
          <cell r="D18" t="str">
            <v>Gospić </v>
          </cell>
        </row>
        <row r="19">
          <cell r="C19" t="str">
            <v>Gospić </v>
          </cell>
          <cell r="D19" t="str">
            <v>Gospić </v>
          </cell>
        </row>
        <row r="20">
          <cell r="C20" t="str">
            <v>Izdvojeni ured Novalja </v>
          </cell>
          <cell r="D20" t="str">
            <v>Gospić </v>
          </cell>
        </row>
        <row r="21">
          <cell r="C21" t="str">
            <v>Korenica </v>
          </cell>
          <cell r="D21" t="str">
            <v>Gospić </v>
          </cell>
        </row>
        <row r="22">
          <cell r="C22" t="str">
            <v>Otočac </v>
          </cell>
          <cell r="D22" t="str">
            <v>Gospić </v>
          </cell>
        </row>
        <row r="23">
          <cell r="C23" t="str">
            <v>Senj </v>
          </cell>
          <cell r="D23" t="str">
            <v>Gospić </v>
          </cell>
        </row>
        <row r="25">
          <cell r="C25" t="str">
            <v>Duga Resa </v>
          </cell>
          <cell r="D25" t="str">
            <v>Karlovac </v>
          </cell>
        </row>
        <row r="26">
          <cell r="C26" t="str">
            <v>Karlovac </v>
          </cell>
          <cell r="D26" t="str">
            <v>Karlovac </v>
          </cell>
        </row>
        <row r="27">
          <cell r="C27" t="str">
            <v>Ogulin </v>
          </cell>
          <cell r="D27" t="str">
            <v>Karlovac </v>
          </cell>
        </row>
        <row r="28">
          <cell r="C28" t="str">
            <v>Ozalj </v>
          </cell>
          <cell r="D28" t="str">
            <v>Karlovac </v>
          </cell>
        </row>
        <row r="29">
          <cell r="C29" t="str">
            <v>Slunj </v>
          </cell>
          <cell r="D29" t="str">
            <v>Karlovac </v>
          </cell>
        </row>
        <row r="30">
          <cell r="C30" t="str">
            <v>Vojnić </v>
          </cell>
          <cell r="D30" t="str">
            <v>Karlovac </v>
          </cell>
        </row>
        <row r="32">
          <cell r="C32" t="str">
            <v>Đurđevac </v>
          </cell>
          <cell r="D32" t="str">
            <v>Koprivnica </v>
          </cell>
        </row>
        <row r="33">
          <cell r="C33" t="str">
            <v>Koprivnica </v>
          </cell>
          <cell r="D33" t="str">
            <v>Koprivnica </v>
          </cell>
        </row>
        <row r="34">
          <cell r="C34" t="str">
            <v>Križevci </v>
          </cell>
          <cell r="D34" t="str">
            <v>Koprivnica </v>
          </cell>
        </row>
        <row r="36">
          <cell r="C36" t="str">
            <v>Donja Stubica </v>
          </cell>
          <cell r="D36" t="str">
            <v>Krapina </v>
          </cell>
        </row>
        <row r="37">
          <cell r="C37" t="str">
            <v>Klanjec </v>
          </cell>
          <cell r="D37" t="str">
            <v>Krapina </v>
          </cell>
        </row>
        <row r="38">
          <cell r="C38" t="str">
            <v>Krapina </v>
          </cell>
          <cell r="D38" t="str">
            <v>Krapina </v>
          </cell>
        </row>
        <row r="39">
          <cell r="C39" t="str">
            <v>Pregrada </v>
          </cell>
          <cell r="D39" t="str">
            <v>Krapina </v>
          </cell>
        </row>
        <row r="40">
          <cell r="C40" t="str">
            <v>Zabok </v>
          </cell>
          <cell r="D40" t="str">
            <v>Krapina </v>
          </cell>
        </row>
        <row r="41">
          <cell r="C41" t="str">
            <v>Zlatar </v>
          </cell>
          <cell r="D41" t="str">
            <v>Krapina </v>
          </cell>
        </row>
        <row r="43">
          <cell r="C43" t="str">
            <v>Beli Manastir </v>
          </cell>
          <cell r="D43" t="str">
            <v>Osijek </v>
          </cell>
        </row>
        <row r="44">
          <cell r="C44" t="str">
            <v>Donji MIholjac </v>
          </cell>
          <cell r="D44" t="str">
            <v>Osijek </v>
          </cell>
        </row>
        <row r="45">
          <cell r="C45" t="str">
            <v>Đakovo </v>
          </cell>
          <cell r="D45" t="str">
            <v>Osijek </v>
          </cell>
        </row>
        <row r="46">
          <cell r="C46" t="str">
            <v>Našice </v>
          </cell>
          <cell r="D46" t="str">
            <v>Osijek </v>
          </cell>
        </row>
        <row r="47">
          <cell r="C47" t="str">
            <v>Osijek </v>
          </cell>
          <cell r="D47" t="str">
            <v>Osijek </v>
          </cell>
        </row>
        <row r="48">
          <cell r="C48" t="str">
            <v>Valpovo </v>
          </cell>
          <cell r="D48" t="str">
            <v>Osijek </v>
          </cell>
        </row>
        <row r="50">
          <cell r="C50" t="str">
            <v>Buzet </v>
          </cell>
          <cell r="D50" t="str">
            <v>Pazin </v>
          </cell>
        </row>
        <row r="51">
          <cell r="C51" t="str">
            <v>Labin </v>
          </cell>
          <cell r="D51" t="str">
            <v>Pazin </v>
          </cell>
        </row>
        <row r="52">
          <cell r="C52" t="str">
            <v>Pazin </v>
          </cell>
          <cell r="D52" t="str">
            <v>Pazin </v>
          </cell>
        </row>
        <row r="53">
          <cell r="C53" t="str">
            <v>Poreč </v>
          </cell>
          <cell r="D53" t="str">
            <v>Pazin </v>
          </cell>
        </row>
        <row r="54">
          <cell r="C54" t="str">
            <v>Pula </v>
          </cell>
          <cell r="D54" t="str">
            <v>Pazin </v>
          </cell>
        </row>
        <row r="55">
          <cell r="C55" t="str">
            <v>Rovinj </v>
          </cell>
          <cell r="D55" t="str">
            <v>Pazin </v>
          </cell>
        </row>
        <row r="56">
          <cell r="C56" t="str">
            <v>Umag </v>
          </cell>
          <cell r="D56" t="str">
            <v>Pazin </v>
          </cell>
        </row>
        <row r="58">
          <cell r="C58" t="str">
            <v>Pakrac </v>
          </cell>
          <cell r="D58" t="str">
            <v>Požega </v>
          </cell>
        </row>
        <row r="59">
          <cell r="C59" t="str">
            <v>Požega </v>
          </cell>
          <cell r="D59" t="str">
            <v>Požega </v>
          </cell>
        </row>
        <row r="61">
          <cell r="C61" t="str">
            <v>Crikvenica </v>
          </cell>
          <cell r="D61" t="str">
            <v>Rijeka </v>
          </cell>
        </row>
        <row r="62">
          <cell r="C62" t="str">
            <v>Čabar </v>
          </cell>
          <cell r="D62" t="str">
            <v>Rijeka </v>
          </cell>
        </row>
        <row r="63">
          <cell r="C63" t="str">
            <v>Delnice </v>
          </cell>
          <cell r="D63" t="str">
            <v>Rijeka </v>
          </cell>
        </row>
        <row r="64">
          <cell r="C64" t="str">
            <v>Krk </v>
          </cell>
          <cell r="D64" t="str">
            <v>Rijeka </v>
          </cell>
        </row>
        <row r="65">
          <cell r="C65" t="str">
            <v>Mali Lošinj </v>
          </cell>
          <cell r="D65" t="str">
            <v>Rijeka </v>
          </cell>
        </row>
        <row r="66">
          <cell r="C66" t="str">
            <v>Opatija </v>
          </cell>
          <cell r="D66" t="str">
            <v>Rijeka </v>
          </cell>
        </row>
        <row r="67">
          <cell r="C67" t="str">
            <v>Rab </v>
          </cell>
          <cell r="D67" t="str">
            <v>Rijeka </v>
          </cell>
        </row>
        <row r="68">
          <cell r="C68" t="str">
            <v>Rijeka </v>
          </cell>
          <cell r="D68" t="str">
            <v>Rijeka </v>
          </cell>
        </row>
        <row r="69">
          <cell r="C69" t="str">
            <v>Vrbovsko </v>
          </cell>
          <cell r="D69" t="str">
            <v>Rijeka </v>
          </cell>
        </row>
        <row r="71">
          <cell r="C71" t="str">
            <v>Dvor </v>
          </cell>
          <cell r="D71" t="str">
            <v>Sisak </v>
          </cell>
        </row>
        <row r="72">
          <cell r="C72" t="str">
            <v>Glina </v>
          </cell>
          <cell r="D72" t="str">
            <v>Sisak </v>
          </cell>
        </row>
        <row r="73">
          <cell r="C73" t="str">
            <v>Gvozd </v>
          </cell>
          <cell r="D73" t="str">
            <v>Sisak </v>
          </cell>
        </row>
        <row r="74">
          <cell r="C74" t="str">
            <v>Hrvatska Kostajnica </v>
          </cell>
          <cell r="D74" t="str">
            <v>Sisak </v>
          </cell>
        </row>
        <row r="75">
          <cell r="C75" t="str">
            <v>Kutina </v>
          </cell>
          <cell r="D75" t="str">
            <v>Sisak </v>
          </cell>
        </row>
        <row r="76">
          <cell r="C76" t="str">
            <v>Novska </v>
          </cell>
          <cell r="D76" t="str">
            <v>Sisak </v>
          </cell>
        </row>
        <row r="77">
          <cell r="C77" t="str">
            <v>Petrinja </v>
          </cell>
          <cell r="D77" t="str">
            <v>Sisak </v>
          </cell>
        </row>
        <row r="78">
          <cell r="C78" t="str">
            <v>Sisak </v>
          </cell>
          <cell r="D78" t="str">
            <v>Sisak </v>
          </cell>
        </row>
        <row r="80">
          <cell r="C80" t="str">
            <v>Nova Gradiška </v>
          </cell>
          <cell r="D80" t="str">
            <v>Slavonski Brod </v>
          </cell>
        </row>
        <row r="81">
          <cell r="C81" t="str">
            <v>Okučani </v>
          </cell>
          <cell r="D81" t="str">
            <v>Slavonski Brod </v>
          </cell>
        </row>
        <row r="82">
          <cell r="C82" t="str">
            <v>Slavonski Brod </v>
          </cell>
          <cell r="D82" t="str">
            <v>Slavonski Brod </v>
          </cell>
        </row>
        <row r="84">
          <cell r="C84" t="str">
            <v>Hvar </v>
          </cell>
          <cell r="D84" t="str">
            <v>Split </v>
          </cell>
        </row>
        <row r="85">
          <cell r="C85" t="str">
            <v>Imotski </v>
          </cell>
          <cell r="D85" t="str">
            <v>Split </v>
          </cell>
        </row>
        <row r="86">
          <cell r="C86" t="str">
            <v>Kaštela </v>
          </cell>
          <cell r="D86" t="str">
            <v>Split </v>
          </cell>
        </row>
        <row r="87">
          <cell r="C87" t="str">
            <v>Makarska </v>
          </cell>
          <cell r="D87" t="str">
            <v>Split </v>
          </cell>
        </row>
        <row r="88">
          <cell r="C88" t="str">
            <v>Omiš </v>
          </cell>
          <cell r="D88" t="str">
            <v>Split </v>
          </cell>
        </row>
        <row r="89">
          <cell r="C89" t="str">
            <v>Sinj </v>
          </cell>
          <cell r="D89" t="str">
            <v>Split </v>
          </cell>
        </row>
        <row r="90">
          <cell r="C90" t="str">
            <v>Solin </v>
          </cell>
          <cell r="D90" t="str">
            <v>Split </v>
          </cell>
        </row>
        <row r="91">
          <cell r="C91" t="str">
            <v>Split </v>
          </cell>
          <cell r="D91" t="str">
            <v>Split </v>
          </cell>
        </row>
        <row r="92">
          <cell r="C92" t="str">
            <v>Supetar </v>
          </cell>
          <cell r="D92" t="str">
            <v>Split </v>
          </cell>
        </row>
        <row r="93">
          <cell r="C93" t="str">
            <v>Trogir </v>
          </cell>
          <cell r="D93" t="str">
            <v>Split </v>
          </cell>
        </row>
        <row r="94">
          <cell r="C94" t="str">
            <v>Vis </v>
          </cell>
          <cell r="D94" t="str">
            <v>Split </v>
          </cell>
        </row>
        <row r="95">
          <cell r="C95" t="str">
            <v>Vrgorac </v>
          </cell>
          <cell r="D95" t="str">
            <v>Split </v>
          </cell>
        </row>
        <row r="97">
          <cell r="C97" t="str">
            <v>Drniš </v>
          </cell>
          <cell r="D97" t="str">
            <v>Šibenik </v>
          </cell>
        </row>
        <row r="98">
          <cell r="C98" t="str">
            <v>Knin </v>
          </cell>
          <cell r="D98" t="str">
            <v>Šibenik </v>
          </cell>
        </row>
        <row r="99">
          <cell r="C99" t="str">
            <v>Šibenik </v>
          </cell>
          <cell r="D99" t="str">
            <v>Šibenik </v>
          </cell>
        </row>
        <row r="101">
          <cell r="C101" t="str">
            <v>Ivanec </v>
          </cell>
          <cell r="D101" t="str">
            <v>Varaždin </v>
          </cell>
        </row>
        <row r="102">
          <cell r="C102" t="str">
            <v>Ludbreg </v>
          </cell>
          <cell r="D102" t="str">
            <v>Varaždin </v>
          </cell>
        </row>
        <row r="103">
          <cell r="C103" t="str">
            <v>Novi Marof </v>
          </cell>
          <cell r="D103" t="str">
            <v>Varaždin </v>
          </cell>
        </row>
        <row r="104">
          <cell r="C104" t="str">
            <v>Varaždin </v>
          </cell>
          <cell r="D104" t="str">
            <v>Varaždin </v>
          </cell>
        </row>
        <row r="106">
          <cell r="C106" t="str">
            <v>Izdvojeni ured Pitomača </v>
          </cell>
          <cell r="D106" t="str">
            <v>Virovitica </v>
          </cell>
        </row>
        <row r="107">
          <cell r="C107" t="str">
            <v>Orahovica </v>
          </cell>
          <cell r="D107" t="str">
            <v>Virovitica </v>
          </cell>
        </row>
        <row r="108">
          <cell r="C108" t="str">
            <v>Slatina </v>
          </cell>
          <cell r="D108" t="str">
            <v>Virovitica </v>
          </cell>
        </row>
        <row r="109">
          <cell r="C109" t="str">
            <v>Virovitica </v>
          </cell>
          <cell r="D109" t="str">
            <v>Virovitica </v>
          </cell>
        </row>
        <row r="111">
          <cell r="C111" t="str">
            <v>Ilok </v>
          </cell>
          <cell r="D111" t="str">
            <v>Vukovar </v>
          </cell>
        </row>
        <row r="112">
          <cell r="C112" t="str">
            <v>Vinkovci </v>
          </cell>
          <cell r="D112" t="str">
            <v>Vukovar </v>
          </cell>
        </row>
        <row r="113">
          <cell r="C113" t="str">
            <v>Vukovar </v>
          </cell>
          <cell r="D113" t="str">
            <v>Vukovar </v>
          </cell>
        </row>
        <row r="114">
          <cell r="C114" t="str">
            <v>Županja </v>
          </cell>
          <cell r="D114" t="str">
            <v>Vukovar </v>
          </cell>
        </row>
        <row r="116">
          <cell r="C116" t="str">
            <v>Benkovac </v>
          </cell>
          <cell r="D116" t="str">
            <v>Zadar </v>
          </cell>
        </row>
        <row r="117">
          <cell r="C117" t="str">
            <v>Biograd na moru </v>
          </cell>
          <cell r="D117" t="str">
            <v>Zadar </v>
          </cell>
        </row>
        <row r="118">
          <cell r="C118" t="str">
            <v>Gračac </v>
          </cell>
          <cell r="D118" t="str">
            <v>Zadar </v>
          </cell>
        </row>
        <row r="119">
          <cell r="C119" t="str">
            <v>Obrovac </v>
          </cell>
          <cell r="D119" t="str">
            <v>Zadar </v>
          </cell>
        </row>
        <row r="120">
          <cell r="C120" t="str">
            <v>Pag </v>
          </cell>
          <cell r="D120" t="str">
            <v>Zadar </v>
          </cell>
        </row>
        <row r="121">
          <cell r="C121" t="str">
            <v>Zadar </v>
          </cell>
          <cell r="D121" t="str">
            <v>Zadar </v>
          </cell>
        </row>
        <row r="123">
          <cell r="C123" t="str">
            <v>Dugo Selo </v>
          </cell>
          <cell r="D123" t="str">
            <v>Zagreb</v>
          </cell>
        </row>
        <row r="124">
          <cell r="C124" t="str">
            <v>Ivanić-grad </v>
          </cell>
          <cell r="D124" t="str">
            <v>Zagreb</v>
          </cell>
        </row>
        <row r="125">
          <cell r="C125" t="str">
            <v>Jastrebarsko </v>
          </cell>
          <cell r="D125" t="str">
            <v>Zagreb</v>
          </cell>
        </row>
        <row r="126">
          <cell r="C126" t="str">
            <v>Samobor </v>
          </cell>
          <cell r="D126" t="str">
            <v>Zagreb</v>
          </cell>
        </row>
        <row r="127">
          <cell r="C127" t="str">
            <v>Sesvete </v>
          </cell>
          <cell r="D127" t="str">
            <v>Zagreb</v>
          </cell>
        </row>
        <row r="128">
          <cell r="C128" t="str">
            <v>Sveti Ivan Zelina </v>
          </cell>
          <cell r="D128" t="str">
            <v>Zagreb</v>
          </cell>
        </row>
        <row r="129">
          <cell r="C129" t="str">
            <v>Velika Gorica </v>
          </cell>
          <cell r="D129" t="str">
            <v>Zagreb</v>
          </cell>
        </row>
        <row r="130">
          <cell r="C130" t="str">
            <v>Vrbovec </v>
          </cell>
          <cell r="D130" t="str">
            <v>Zagreb</v>
          </cell>
        </row>
        <row r="131">
          <cell r="C131" t="str">
            <v>Zagreb I-Centar </v>
          </cell>
          <cell r="D131" t="str">
            <v>Zagreb</v>
          </cell>
        </row>
        <row r="132">
          <cell r="C132" t="str">
            <v>Zagreb III-Dubrava </v>
          </cell>
          <cell r="D132" t="str">
            <v>Zagreb</v>
          </cell>
        </row>
        <row r="133">
          <cell r="C133" t="str">
            <v>Zagreb III-Maksimir </v>
          </cell>
          <cell r="D133" t="str">
            <v>Zagreb</v>
          </cell>
        </row>
        <row r="134">
          <cell r="C134" t="str">
            <v>Zagreb II-Trešnjevka </v>
          </cell>
          <cell r="D134" t="str">
            <v>Zagreb</v>
          </cell>
        </row>
        <row r="135">
          <cell r="C135" t="str">
            <v>Zagreb II-Trnje </v>
          </cell>
          <cell r="D135" t="str">
            <v>Zagreb</v>
          </cell>
        </row>
        <row r="136">
          <cell r="C136" t="str">
            <v>Zagreb I-Medveščak </v>
          </cell>
          <cell r="D136" t="str">
            <v>Zagreb</v>
          </cell>
        </row>
        <row r="137">
          <cell r="C137" t="str">
            <v>Zagreb IV-Črnomerec </v>
          </cell>
          <cell r="D137" t="str">
            <v>Zagreb</v>
          </cell>
        </row>
        <row r="138">
          <cell r="C138" t="str">
            <v>Zagreb IV-Susedgrad </v>
          </cell>
          <cell r="D138" t="str">
            <v>Zagreb</v>
          </cell>
        </row>
        <row r="139">
          <cell r="C139" t="str">
            <v>Zagreb VI-Za nekretnine </v>
          </cell>
          <cell r="D139" t="str">
            <v>Zagreb</v>
          </cell>
        </row>
        <row r="140">
          <cell r="C140" t="str">
            <v>Zagreb VI-Za poreze građana </v>
          </cell>
          <cell r="D140" t="str">
            <v>Zagreb</v>
          </cell>
        </row>
        <row r="141">
          <cell r="C141" t="str">
            <v>Zagreb V-Novi Zagreb </v>
          </cell>
          <cell r="D141" t="str">
            <v>Zagreb</v>
          </cell>
        </row>
        <row r="142">
          <cell r="C142" t="str">
            <v>Zagreb V-Pešćenica </v>
          </cell>
          <cell r="D142" t="str">
            <v>Zagreb</v>
          </cell>
        </row>
        <row r="143">
          <cell r="C143" t="str">
            <v>Zaprešić</v>
          </cell>
          <cell r="D143" t="str">
            <v>Zagreb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u.mfin.hr/" TargetMode="External" /><Relationship Id="rId2" Type="http://schemas.openxmlformats.org/officeDocument/2006/relationships/hyperlink" Target="http://www.erstebank.hr/" TargetMode="External" /><Relationship Id="rId3" Type="http://schemas.openxmlformats.org/officeDocument/2006/relationships/hyperlink" Target="http://www.info-merkur.hr/" TargetMode="External" /><Relationship Id="rId4" Type="http://schemas.openxmlformats.org/officeDocument/2006/relationships/hyperlink" Target="http://www.porezna-uprava.hr/" TargetMode="External" /><Relationship Id="rId5" Type="http://schemas.openxmlformats.org/officeDocument/2006/relationships/hyperlink" Target="http://www.info-merkur.hr/porezna_prijava.html" TargetMode="External" /><Relationship Id="rId6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S48"/>
  <sheetViews>
    <sheetView tabSelected="1" view="pageBreakPreview" zoomScaleSheetLayoutView="100" zoomScalePageLayoutView="0" workbookViewId="0" topLeftCell="A1">
      <selection activeCell="L17" sqref="L17:P17"/>
    </sheetView>
  </sheetViews>
  <sheetFormatPr defaultColWidth="9.140625" defaultRowHeight="12.75"/>
  <cols>
    <col min="1" max="1" width="2.57421875" style="33" customWidth="1"/>
    <col min="2" max="2" width="2.28125" style="33" customWidth="1"/>
    <col min="3" max="3" width="11.421875" style="33" customWidth="1"/>
    <col min="4" max="4" width="2.28125" style="33" customWidth="1"/>
    <col min="5" max="5" width="11.421875" style="33" customWidth="1"/>
    <col min="6" max="6" width="3.421875" style="33" customWidth="1"/>
    <col min="7" max="7" width="3.7109375" style="33" customWidth="1"/>
    <col min="8" max="8" width="6.57421875" style="33" customWidth="1"/>
    <col min="9" max="9" width="5.140625" style="33" customWidth="1"/>
    <col min="10" max="10" width="8.57421875" style="33" customWidth="1"/>
    <col min="11" max="11" width="4.140625" style="33" customWidth="1"/>
    <col min="12" max="12" width="2.00390625" style="33" customWidth="1"/>
    <col min="13" max="13" width="6.28125" style="33" customWidth="1"/>
    <col min="14" max="14" width="4.57421875" style="33" customWidth="1"/>
    <col min="15" max="15" width="1.7109375" style="33" customWidth="1"/>
    <col min="16" max="16" width="15.28125" style="34" customWidth="1"/>
    <col min="17" max="17" width="7.7109375" style="33" customWidth="1"/>
    <col min="18" max="18" width="9.140625" style="33" customWidth="1"/>
    <col min="19" max="19" width="47.28125" style="33" hidden="1" customWidth="1"/>
    <col min="20" max="16384" width="9.140625" style="33" customWidth="1"/>
  </cols>
  <sheetData>
    <row r="1" spans="1:17" s="13" customFormat="1" ht="18" customHeight="1">
      <c r="A1" s="241" t="s">
        <v>2</v>
      </c>
      <c r="B1" s="241"/>
      <c r="C1" s="241"/>
      <c r="D1" s="241"/>
      <c r="E1" s="241"/>
      <c r="F1" s="241"/>
      <c r="G1" s="241"/>
      <c r="H1" s="241"/>
      <c r="I1" s="190"/>
      <c r="J1" s="190"/>
      <c r="K1" s="189"/>
      <c r="L1" s="189"/>
      <c r="M1" s="189"/>
      <c r="N1" s="191"/>
      <c r="O1" s="190"/>
      <c r="P1" s="326" t="s">
        <v>179</v>
      </c>
      <c r="Q1" s="327"/>
    </row>
    <row r="2" spans="1:17" s="13" customFormat="1" ht="12" customHeight="1">
      <c r="A2" s="241" t="s">
        <v>47</v>
      </c>
      <c r="B2" s="241"/>
      <c r="C2" s="241"/>
      <c r="D2" s="241"/>
      <c r="E2" s="241"/>
      <c r="F2" s="241"/>
      <c r="G2" s="241"/>
      <c r="H2" s="241"/>
      <c r="I2" s="190"/>
      <c r="J2" s="190"/>
      <c r="K2" s="190"/>
      <c r="L2" s="190"/>
      <c r="M2" s="190"/>
      <c r="N2" s="191"/>
      <c r="O2" s="190"/>
      <c r="P2" s="190"/>
      <c r="Q2" s="190"/>
    </row>
    <row r="3" spans="1:17" s="13" customFormat="1" ht="4.5" customHeight="1">
      <c r="A3" s="189"/>
      <c r="B3" s="189"/>
      <c r="C3" s="189"/>
      <c r="D3" s="189"/>
      <c r="E3" s="189"/>
      <c r="F3" s="189"/>
      <c r="G3" s="189"/>
      <c r="H3" s="189"/>
      <c r="I3" s="190"/>
      <c r="J3" s="190"/>
      <c r="K3" s="190"/>
      <c r="L3" s="190"/>
      <c r="M3" s="190"/>
      <c r="N3" s="191"/>
      <c r="O3" s="190"/>
      <c r="P3" s="190"/>
      <c r="Q3" s="190"/>
    </row>
    <row r="4" spans="1:19" s="13" customFormat="1" ht="18" customHeight="1">
      <c r="A4" s="241" t="s">
        <v>3</v>
      </c>
      <c r="B4" s="241"/>
      <c r="C4" s="241"/>
      <c r="D4" s="329"/>
      <c r="E4" s="329"/>
      <c r="F4" s="329"/>
      <c r="G4" s="329"/>
      <c r="H4" s="329"/>
      <c r="I4" s="192"/>
      <c r="J4" s="192"/>
      <c r="K4" s="192"/>
      <c r="L4" s="192"/>
      <c r="M4" s="192"/>
      <c r="N4" s="192"/>
      <c r="O4" s="191"/>
      <c r="P4" s="190"/>
      <c r="Q4" s="190"/>
      <c r="S4" s="225" t="s">
        <v>279</v>
      </c>
    </row>
    <row r="5" spans="1:19" s="13" customFormat="1" ht="18" customHeight="1">
      <c r="A5" s="241" t="s">
        <v>4</v>
      </c>
      <c r="B5" s="241"/>
      <c r="C5" s="241"/>
      <c r="D5" s="330"/>
      <c r="E5" s="330"/>
      <c r="F5" s="330"/>
      <c r="G5" s="330"/>
      <c r="H5" s="330"/>
      <c r="I5" s="193"/>
      <c r="J5" s="193"/>
      <c r="K5" s="193"/>
      <c r="L5" s="193"/>
      <c r="M5" s="193"/>
      <c r="N5" s="193"/>
      <c r="O5" s="190"/>
      <c r="P5" s="190"/>
      <c r="Q5" s="190"/>
      <c r="S5" s="224" t="s">
        <v>272</v>
      </c>
    </row>
    <row r="6" spans="1:19" s="14" customFormat="1" ht="34.5" customHeight="1">
      <c r="A6" s="331" t="s">
        <v>336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S6" s="224" t="s">
        <v>273</v>
      </c>
    </row>
    <row r="7" spans="1:19" s="15" customFormat="1" ht="17.25" customHeight="1">
      <c r="A7" s="270" t="s">
        <v>57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316"/>
      <c r="S7" s="224" t="s">
        <v>274</v>
      </c>
    </row>
    <row r="8" spans="1:19" s="16" customFormat="1" ht="17.25" customHeight="1">
      <c r="A8" s="291" t="s">
        <v>158</v>
      </c>
      <c r="B8" s="292"/>
      <c r="C8" s="292"/>
      <c r="D8" s="292"/>
      <c r="E8" s="292"/>
      <c r="F8" s="292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7"/>
      <c r="S8" s="224" t="s">
        <v>275</v>
      </c>
    </row>
    <row r="9" spans="1:19" s="16" customFormat="1" ht="17.25" customHeight="1">
      <c r="A9" s="293" t="s">
        <v>168</v>
      </c>
      <c r="B9" s="294"/>
      <c r="C9" s="294"/>
      <c r="D9" s="295"/>
      <c r="E9" s="295"/>
      <c r="F9" s="295"/>
      <c r="G9" s="298"/>
      <c r="H9" s="298"/>
      <c r="I9" s="298"/>
      <c r="J9" s="299"/>
      <c r="K9" s="299"/>
      <c r="L9" s="299"/>
      <c r="M9" s="299"/>
      <c r="N9" s="299"/>
      <c r="O9" s="299"/>
      <c r="P9" s="299"/>
      <c r="Q9" s="300"/>
      <c r="S9" s="224" t="s">
        <v>276</v>
      </c>
    </row>
    <row r="10" spans="1:19" s="16" customFormat="1" ht="17.25" customHeight="1">
      <c r="A10" s="293" t="s">
        <v>324</v>
      </c>
      <c r="B10" s="294"/>
      <c r="C10" s="294"/>
      <c r="D10" s="310"/>
      <c r="E10" s="310"/>
      <c r="F10" s="307"/>
      <c r="G10" s="307"/>
      <c r="H10" s="307"/>
      <c r="I10" s="310"/>
      <c r="J10" s="325" t="s">
        <v>171</v>
      </c>
      <c r="K10" s="325"/>
      <c r="L10" s="310"/>
      <c r="M10" s="310"/>
      <c r="N10" s="310"/>
      <c r="O10" s="310"/>
      <c r="P10" s="310"/>
      <c r="Q10" s="311"/>
      <c r="S10" s="224" t="s">
        <v>277</v>
      </c>
    </row>
    <row r="11" spans="1:19" s="16" customFormat="1" ht="17.25" customHeight="1">
      <c r="A11" s="293" t="s">
        <v>169</v>
      </c>
      <c r="B11" s="294"/>
      <c r="C11" s="294"/>
      <c r="D11" s="292"/>
      <c r="E11" s="292"/>
      <c r="F11" s="328" t="s">
        <v>265</v>
      </c>
      <c r="G11" s="328"/>
      <c r="H11" s="119" t="s">
        <v>266</v>
      </c>
      <c r="I11" s="222"/>
      <c r="J11" s="324" t="s">
        <v>172</v>
      </c>
      <c r="K11" s="324"/>
      <c r="L11" s="277"/>
      <c r="M11" s="277"/>
      <c r="N11" s="139" t="s">
        <v>49</v>
      </c>
      <c r="O11" s="321"/>
      <c r="P11" s="322"/>
      <c r="Q11" s="323"/>
      <c r="S11" s="224" t="s">
        <v>278</v>
      </c>
    </row>
    <row r="12" spans="1:19" s="16" customFormat="1" ht="17.25" customHeight="1">
      <c r="A12" s="293" t="s">
        <v>173</v>
      </c>
      <c r="B12" s="294"/>
      <c r="C12" s="294"/>
      <c r="D12" s="294"/>
      <c r="E12" s="294"/>
      <c r="F12" s="292"/>
      <c r="G12" s="292"/>
      <c r="H12" s="292"/>
      <c r="I12" s="119" t="s">
        <v>260</v>
      </c>
      <c r="J12" s="119" t="s">
        <v>59</v>
      </c>
      <c r="K12" s="119" t="s">
        <v>261</v>
      </c>
      <c r="L12" s="120"/>
      <c r="M12" s="119" t="s">
        <v>262</v>
      </c>
      <c r="N12" s="120"/>
      <c r="O12" s="120"/>
      <c r="P12" s="120"/>
      <c r="Q12" s="121"/>
      <c r="S12" s="224" t="s">
        <v>280</v>
      </c>
    </row>
    <row r="13" spans="1:19" s="16" customFormat="1" ht="17.25" customHeight="1">
      <c r="A13" s="273" t="s">
        <v>152</v>
      </c>
      <c r="B13" s="274"/>
      <c r="C13" s="274"/>
      <c r="D13" s="274"/>
      <c r="E13" s="274"/>
      <c r="F13" s="274"/>
      <c r="G13" s="274"/>
      <c r="H13" s="274"/>
      <c r="I13" s="275"/>
      <c r="J13" s="275"/>
      <c r="K13" s="275"/>
      <c r="L13" s="274"/>
      <c r="M13" s="275"/>
      <c r="N13" s="275"/>
      <c r="O13" s="275"/>
      <c r="P13" s="274"/>
      <c r="Q13" s="302"/>
      <c r="S13" s="224" t="s">
        <v>281</v>
      </c>
    </row>
    <row r="14" spans="1:19" s="20" customFormat="1" ht="20.25" customHeight="1">
      <c r="A14" s="17" t="s">
        <v>131</v>
      </c>
      <c r="B14" s="281" t="s">
        <v>160</v>
      </c>
      <c r="C14" s="281"/>
      <c r="D14" s="281"/>
      <c r="E14" s="281"/>
      <c r="F14" s="281" t="s">
        <v>161</v>
      </c>
      <c r="G14" s="281"/>
      <c r="H14" s="281"/>
      <c r="I14" s="281" t="s">
        <v>162</v>
      </c>
      <c r="J14" s="281"/>
      <c r="K14" s="281"/>
      <c r="L14" s="281" t="s">
        <v>163</v>
      </c>
      <c r="M14" s="281"/>
      <c r="N14" s="281"/>
      <c r="O14" s="281"/>
      <c r="P14" s="281"/>
      <c r="Q14" s="19" t="s">
        <v>164</v>
      </c>
      <c r="S14" s="224" t="s">
        <v>282</v>
      </c>
    </row>
    <row r="15" spans="1:19" s="16" customFormat="1" ht="17.25" customHeight="1">
      <c r="A15" s="9" t="s">
        <v>20</v>
      </c>
      <c r="B15" s="21" t="s">
        <v>48</v>
      </c>
      <c r="C15" s="145"/>
      <c r="D15" s="22" t="s">
        <v>49</v>
      </c>
      <c r="E15" s="140"/>
      <c r="F15" s="279"/>
      <c r="G15" s="279"/>
      <c r="H15" s="279"/>
      <c r="I15" s="272"/>
      <c r="J15" s="272"/>
      <c r="K15" s="272"/>
      <c r="L15" s="272"/>
      <c r="M15" s="272"/>
      <c r="N15" s="272"/>
      <c r="O15" s="272"/>
      <c r="P15" s="272"/>
      <c r="Q15" s="141"/>
      <c r="S15" s="224" t="s">
        <v>283</v>
      </c>
    </row>
    <row r="16" spans="1:19" s="16" customFormat="1" ht="17.25" customHeight="1">
      <c r="A16" s="9" t="s">
        <v>21</v>
      </c>
      <c r="B16" s="21" t="s">
        <v>48</v>
      </c>
      <c r="C16" s="145"/>
      <c r="D16" s="22" t="s">
        <v>49</v>
      </c>
      <c r="E16" s="140"/>
      <c r="F16" s="279"/>
      <c r="G16" s="279"/>
      <c r="H16" s="279"/>
      <c r="I16" s="272"/>
      <c r="J16" s="272"/>
      <c r="K16" s="272"/>
      <c r="L16" s="278"/>
      <c r="M16" s="278"/>
      <c r="N16" s="278"/>
      <c r="O16" s="278"/>
      <c r="P16" s="278"/>
      <c r="Q16" s="142"/>
      <c r="S16" s="224" t="s">
        <v>306</v>
      </c>
    </row>
    <row r="17" spans="1:19" s="16" customFormat="1" ht="17.25" customHeight="1">
      <c r="A17" s="9" t="s">
        <v>22</v>
      </c>
      <c r="B17" s="21" t="s">
        <v>48</v>
      </c>
      <c r="C17" s="145"/>
      <c r="D17" s="22" t="s">
        <v>49</v>
      </c>
      <c r="E17" s="140"/>
      <c r="F17" s="279"/>
      <c r="G17" s="279"/>
      <c r="H17" s="279"/>
      <c r="I17" s="272"/>
      <c r="J17" s="272"/>
      <c r="K17" s="242"/>
      <c r="L17" s="272"/>
      <c r="M17" s="272"/>
      <c r="N17" s="272"/>
      <c r="O17" s="272"/>
      <c r="P17" s="272"/>
      <c r="Q17" s="141"/>
      <c r="R17" s="116"/>
      <c r="S17" s="224" t="s">
        <v>284</v>
      </c>
    </row>
    <row r="18" spans="1:19" s="16" customFormat="1" ht="17.25" customHeight="1">
      <c r="A18" s="273" t="s">
        <v>153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5"/>
      <c r="M18" s="275"/>
      <c r="N18" s="275"/>
      <c r="O18" s="275"/>
      <c r="P18" s="275"/>
      <c r="Q18" s="276"/>
      <c r="S18" s="224" t="s">
        <v>285</v>
      </c>
    </row>
    <row r="19" spans="1:19" s="20" customFormat="1" ht="20.25" customHeight="1">
      <c r="A19" s="17" t="s">
        <v>131</v>
      </c>
      <c r="B19" s="281" t="s">
        <v>165</v>
      </c>
      <c r="C19" s="281"/>
      <c r="D19" s="281"/>
      <c r="E19" s="281"/>
      <c r="F19" s="280" t="s">
        <v>166</v>
      </c>
      <c r="G19" s="281"/>
      <c r="H19" s="281" t="s">
        <v>167</v>
      </c>
      <c r="I19" s="282"/>
      <c r="J19" s="282"/>
      <c r="K19" s="282"/>
      <c r="L19" s="282"/>
      <c r="M19" s="282"/>
      <c r="N19" s="281"/>
      <c r="O19" s="281"/>
      <c r="P19" s="280" t="s">
        <v>170</v>
      </c>
      <c r="Q19" s="301"/>
      <c r="S19" s="224" t="s">
        <v>286</v>
      </c>
    </row>
    <row r="20" spans="1:19" s="16" customFormat="1" ht="16.5" customHeight="1">
      <c r="A20" s="10" t="s">
        <v>20</v>
      </c>
      <c r="B20" s="129" t="s">
        <v>48</v>
      </c>
      <c r="C20" s="144"/>
      <c r="D20" s="130" t="s">
        <v>49</v>
      </c>
      <c r="E20" s="143"/>
      <c r="F20" s="312"/>
      <c r="G20" s="313"/>
      <c r="H20" s="131"/>
      <c r="I20" s="223" t="s">
        <v>263</v>
      </c>
      <c r="J20" s="132"/>
      <c r="K20" s="223" t="s">
        <v>264</v>
      </c>
      <c r="L20" s="132"/>
      <c r="M20" s="132"/>
      <c r="N20" s="132"/>
      <c r="O20" s="133"/>
      <c r="P20" s="314"/>
      <c r="Q20" s="315"/>
      <c r="S20" s="224" t="s">
        <v>287</v>
      </c>
    </row>
    <row r="21" spans="1:19" s="16" customFormat="1" ht="0.75" customHeight="1">
      <c r="A21" s="134"/>
      <c r="B21" s="135"/>
      <c r="C21" s="148"/>
      <c r="D21" s="136"/>
      <c r="E21" s="149"/>
      <c r="F21" s="150"/>
      <c r="G21" s="151"/>
      <c r="H21" s="137"/>
      <c r="I21" s="128"/>
      <c r="J21" s="127"/>
      <c r="K21" s="128"/>
      <c r="L21" s="127"/>
      <c r="M21" s="127"/>
      <c r="N21" s="127"/>
      <c r="O21" s="138"/>
      <c r="P21" s="152" t="s">
        <v>267</v>
      </c>
      <c r="Q21" s="153"/>
      <c r="S21" s="224" t="s">
        <v>288</v>
      </c>
    </row>
    <row r="22" spans="1:19" s="16" customFormat="1" ht="17.25" customHeight="1">
      <c r="A22" s="9" t="s">
        <v>21</v>
      </c>
      <c r="B22" s="21" t="s">
        <v>48</v>
      </c>
      <c r="C22" s="145"/>
      <c r="D22" s="22" t="s">
        <v>49</v>
      </c>
      <c r="E22" s="140"/>
      <c r="F22" s="317"/>
      <c r="G22" s="318"/>
      <c r="H22" s="122"/>
      <c r="I22" s="119" t="s">
        <v>263</v>
      </c>
      <c r="J22" s="119"/>
      <c r="K22" s="119" t="s">
        <v>264</v>
      </c>
      <c r="L22" s="120"/>
      <c r="M22" s="120"/>
      <c r="N22" s="120"/>
      <c r="O22" s="123"/>
      <c r="P22" s="319"/>
      <c r="Q22" s="320"/>
      <c r="S22" s="224" t="s">
        <v>289</v>
      </c>
    </row>
    <row r="23" spans="1:19" s="16" customFormat="1" ht="17.25" customHeight="1">
      <c r="A23" s="24" t="s">
        <v>157</v>
      </c>
      <c r="B23" s="25"/>
      <c r="C23" s="26"/>
      <c r="D23" s="299"/>
      <c r="E23" s="299"/>
      <c r="F23" s="299"/>
      <c r="G23" s="299"/>
      <c r="H23" s="299"/>
      <c r="I23" s="296"/>
      <c r="J23" s="296"/>
      <c r="K23" s="296"/>
      <c r="L23" s="296"/>
      <c r="M23" s="296"/>
      <c r="N23" s="299"/>
      <c r="O23" s="299"/>
      <c r="P23" s="299"/>
      <c r="Q23" s="300"/>
      <c r="S23" s="224" t="s">
        <v>290</v>
      </c>
    </row>
    <row r="24" spans="1:19" s="16" customFormat="1" ht="17.25" customHeight="1">
      <c r="A24" s="27" t="s">
        <v>51</v>
      </c>
      <c r="B24" s="28"/>
      <c r="C24" s="28"/>
      <c r="D24" s="28"/>
      <c r="E24" s="2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300"/>
      <c r="S24" s="224" t="s">
        <v>291</v>
      </c>
    </row>
    <row r="25" spans="1:19" s="16" customFormat="1" ht="17.25" customHeight="1">
      <c r="A25" s="293" t="s">
        <v>159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309"/>
      <c r="S25" s="224" t="s">
        <v>307</v>
      </c>
    </row>
    <row r="26" spans="1:19" s="16" customFormat="1" ht="17.25" customHeight="1">
      <c r="A26" s="27" t="s">
        <v>60</v>
      </c>
      <c r="B26" s="28"/>
      <c r="C26" s="28"/>
      <c r="D26" s="28"/>
      <c r="E26" s="29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1"/>
      <c r="S26" s="224" t="s">
        <v>292</v>
      </c>
    </row>
    <row r="27" spans="1:19" s="16" customFormat="1" ht="17.25" customHeight="1">
      <c r="A27" s="27" t="s">
        <v>61</v>
      </c>
      <c r="B27" s="28"/>
      <c r="C27" s="28"/>
      <c r="D27" s="28"/>
      <c r="E27" s="28"/>
      <c r="F27" s="28"/>
      <c r="G27" s="28"/>
      <c r="H27" s="29"/>
      <c r="I27" s="310"/>
      <c r="J27" s="310"/>
      <c r="K27" s="310"/>
      <c r="L27" s="310"/>
      <c r="M27" s="310"/>
      <c r="N27" s="310"/>
      <c r="O27" s="310"/>
      <c r="P27" s="310"/>
      <c r="Q27" s="311"/>
      <c r="S27" s="224" t="s">
        <v>293</v>
      </c>
    </row>
    <row r="28" spans="1:19" s="16" customFormat="1" ht="17.25" customHeight="1">
      <c r="A28" s="30" t="s">
        <v>62</v>
      </c>
      <c r="B28" s="31"/>
      <c r="C28" s="36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8"/>
      <c r="S28" s="224" t="s">
        <v>294</v>
      </c>
    </row>
    <row r="29" spans="1:19" s="15" customFormat="1" ht="17.25" customHeight="1">
      <c r="A29" s="270" t="s">
        <v>63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316"/>
      <c r="S29" s="224" t="s">
        <v>295</v>
      </c>
    </row>
    <row r="30" spans="1:19" s="20" customFormat="1" ht="20.25" customHeight="1">
      <c r="A30" s="303" t="s">
        <v>131</v>
      </c>
      <c r="B30" s="288" t="s">
        <v>50</v>
      </c>
      <c r="C30" s="288"/>
      <c r="D30" s="288"/>
      <c r="E30" s="288"/>
      <c r="F30" s="288"/>
      <c r="G30" s="290" t="s">
        <v>318</v>
      </c>
      <c r="H30" s="290"/>
      <c r="I30" s="290"/>
      <c r="J30" s="305" t="s">
        <v>174</v>
      </c>
      <c r="K30" s="305" t="s">
        <v>175</v>
      </c>
      <c r="L30" s="305"/>
      <c r="M30" s="290" t="s">
        <v>176</v>
      </c>
      <c r="N30" s="290"/>
      <c r="O30" s="285" t="s">
        <v>177</v>
      </c>
      <c r="P30" s="286"/>
      <c r="Q30" s="287"/>
      <c r="S30" s="224" t="s">
        <v>296</v>
      </c>
    </row>
    <row r="31" spans="1:19" s="20" customFormat="1" ht="28.5" customHeight="1">
      <c r="A31" s="304"/>
      <c r="B31" s="281"/>
      <c r="C31" s="281"/>
      <c r="D31" s="281"/>
      <c r="E31" s="281"/>
      <c r="F31" s="281"/>
      <c r="G31" s="280"/>
      <c r="H31" s="280"/>
      <c r="I31" s="280"/>
      <c r="J31" s="306"/>
      <c r="K31" s="306"/>
      <c r="L31" s="306"/>
      <c r="M31" s="280"/>
      <c r="N31" s="280"/>
      <c r="O31" s="280" t="s">
        <v>318</v>
      </c>
      <c r="P31" s="280"/>
      <c r="Q31" s="19" t="s">
        <v>178</v>
      </c>
      <c r="S31" s="224" t="s">
        <v>297</v>
      </c>
    </row>
    <row r="32" spans="1:19" s="16" customFormat="1" ht="21.75" customHeight="1">
      <c r="A32" s="9" t="s">
        <v>20</v>
      </c>
      <c r="B32" s="245"/>
      <c r="C32" s="247"/>
      <c r="D32" s="247"/>
      <c r="E32" s="247"/>
      <c r="F32" s="246"/>
      <c r="G32" s="242"/>
      <c r="H32" s="243"/>
      <c r="I32" s="244"/>
      <c r="J32" s="8"/>
      <c r="K32" s="242"/>
      <c r="L32" s="244"/>
      <c r="M32" s="245"/>
      <c r="N32" s="246"/>
      <c r="O32" s="242"/>
      <c r="P32" s="243"/>
      <c r="Q32" s="146"/>
      <c r="S32" s="224" t="s">
        <v>298</v>
      </c>
    </row>
    <row r="33" spans="1:19" s="16" customFormat="1" ht="21.75" customHeight="1">
      <c r="A33" s="9" t="s">
        <v>21</v>
      </c>
      <c r="B33" s="245"/>
      <c r="C33" s="247"/>
      <c r="D33" s="247"/>
      <c r="E33" s="247"/>
      <c r="F33" s="246"/>
      <c r="G33" s="242"/>
      <c r="H33" s="243"/>
      <c r="I33" s="244"/>
      <c r="J33" s="8"/>
      <c r="K33" s="242"/>
      <c r="L33" s="244"/>
      <c r="M33" s="245"/>
      <c r="N33" s="246"/>
      <c r="O33" s="242"/>
      <c r="P33" s="244"/>
      <c r="Q33" s="146"/>
      <c r="S33" s="224" t="s">
        <v>299</v>
      </c>
    </row>
    <row r="34" spans="1:19" s="16" customFormat="1" ht="21.75" customHeight="1">
      <c r="A34" s="9" t="s">
        <v>22</v>
      </c>
      <c r="B34" s="245"/>
      <c r="C34" s="247"/>
      <c r="D34" s="247"/>
      <c r="E34" s="247"/>
      <c r="F34" s="246"/>
      <c r="G34" s="242"/>
      <c r="H34" s="243"/>
      <c r="I34" s="244"/>
      <c r="J34" s="8"/>
      <c r="K34" s="242"/>
      <c r="L34" s="244"/>
      <c r="M34" s="245"/>
      <c r="N34" s="246"/>
      <c r="O34" s="242"/>
      <c r="P34" s="244"/>
      <c r="Q34" s="146"/>
      <c r="S34" s="224" t="s">
        <v>308</v>
      </c>
    </row>
    <row r="35" spans="1:19" s="16" customFormat="1" ht="21.75" customHeight="1">
      <c r="A35" s="9" t="s">
        <v>30</v>
      </c>
      <c r="B35" s="245"/>
      <c r="C35" s="247"/>
      <c r="D35" s="247"/>
      <c r="E35" s="247"/>
      <c r="F35" s="246"/>
      <c r="G35" s="242"/>
      <c r="H35" s="243"/>
      <c r="I35" s="244"/>
      <c r="J35" s="8"/>
      <c r="K35" s="242"/>
      <c r="L35" s="244"/>
      <c r="M35" s="245"/>
      <c r="N35" s="246"/>
      <c r="O35" s="242"/>
      <c r="P35" s="244"/>
      <c r="Q35" s="146"/>
      <c r="S35" s="224" t="s">
        <v>300</v>
      </c>
    </row>
    <row r="36" spans="1:19" s="16" customFormat="1" ht="21.75" customHeight="1">
      <c r="A36" s="9" t="s">
        <v>31</v>
      </c>
      <c r="B36" s="245"/>
      <c r="C36" s="247"/>
      <c r="D36" s="247"/>
      <c r="E36" s="247"/>
      <c r="F36" s="246"/>
      <c r="G36" s="242"/>
      <c r="H36" s="243"/>
      <c r="I36" s="244"/>
      <c r="J36" s="8"/>
      <c r="K36" s="242"/>
      <c r="L36" s="244"/>
      <c r="M36" s="245"/>
      <c r="N36" s="246"/>
      <c r="O36" s="242"/>
      <c r="P36" s="244"/>
      <c r="Q36" s="146"/>
      <c r="S36" s="224" t="s">
        <v>309</v>
      </c>
    </row>
    <row r="37" spans="1:19" s="16" customFormat="1" ht="21.75" customHeight="1">
      <c r="A37" s="9" t="s">
        <v>32</v>
      </c>
      <c r="B37" s="245"/>
      <c r="C37" s="247"/>
      <c r="D37" s="247"/>
      <c r="E37" s="247"/>
      <c r="F37" s="246"/>
      <c r="G37" s="242"/>
      <c r="H37" s="243"/>
      <c r="I37" s="244"/>
      <c r="J37" s="8"/>
      <c r="K37" s="242"/>
      <c r="L37" s="244"/>
      <c r="M37" s="245"/>
      <c r="N37" s="246"/>
      <c r="O37" s="242"/>
      <c r="P37" s="244"/>
      <c r="Q37" s="146"/>
      <c r="S37" s="224" t="s">
        <v>301</v>
      </c>
    </row>
    <row r="38" spans="1:19" s="16" customFormat="1" ht="21.75" customHeight="1">
      <c r="A38" s="10" t="s">
        <v>33</v>
      </c>
      <c r="B38" s="245"/>
      <c r="C38" s="247"/>
      <c r="D38" s="247"/>
      <c r="E38" s="247"/>
      <c r="F38" s="246"/>
      <c r="G38" s="242"/>
      <c r="H38" s="243"/>
      <c r="I38" s="244"/>
      <c r="J38" s="11"/>
      <c r="K38" s="242"/>
      <c r="L38" s="244"/>
      <c r="M38" s="245"/>
      <c r="N38" s="246"/>
      <c r="O38" s="242"/>
      <c r="P38" s="244"/>
      <c r="Q38" s="147"/>
      <c r="S38" s="224" t="s">
        <v>302</v>
      </c>
    </row>
    <row r="39" spans="1:19" s="16" customFormat="1" ht="21.75" customHeight="1">
      <c r="A39" s="10" t="s">
        <v>34</v>
      </c>
      <c r="B39" s="268"/>
      <c r="C39" s="289"/>
      <c r="D39" s="289"/>
      <c r="E39" s="289"/>
      <c r="F39" s="269"/>
      <c r="G39" s="263"/>
      <c r="H39" s="277"/>
      <c r="I39" s="264"/>
      <c r="J39" s="11"/>
      <c r="K39" s="263"/>
      <c r="L39" s="264"/>
      <c r="M39" s="268"/>
      <c r="N39" s="269"/>
      <c r="O39" s="263"/>
      <c r="P39" s="264"/>
      <c r="Q39" s="147"/>
      <c r="S39" s="15"/>
    </row>
    <row r="40" spans="1:19" s="15" customFormat="1" ht="17.25" customHeight="1">
      <c r="A40" s="270" t="s">
        <v>64</v>
      </c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83" t="s">
        <v>17</v>
      </c>
      <c r="O40" s="283"/>
      <c r="P40" s="283"/>
      <c r="Q40" s="284"/>
      <c r="S40" s="16"/>
    </row>
    <row r="41" spans="1:17" s="16" customFormat="1" ht="16.5" customHeight="1">
      <c r="A41" s="265" t="s">
        <v>78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7"/>
      <c r="N41" s="254"/>
      <c r="O41" s="255"/>
      <c r="P41" s="255"/>
      <c r="Q41" s="256"/>
    </row>
    <row r="42" spans="1:17" s="16" customFormat="1" ht="16.5" customHeight="1">
      <c r="A42" s="248" t="s">
        <v>65</v>
      </c>
      <c r="B42" s="249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50"/>
      <c r="N42" s="254"/>
      <c r="O42" s="255"/>
      <c r="P42" s="255"/>
      <c r="Q42" s="256"/>
    </row>
    <row r="43" spans="1:17" s="16" customFormat="1" ht="16.5" customHeight="1">
      <c r="A43" s="248" t="s">
        <v>66</v>
      </c>
      <c r="B43" s="249"/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50"/>
      <c r="N43" s="254"/>
      <c r="O43" s="255"/>
      <c r="P43" s="255"/>
      <c r="Q43" s="256"/>
    </row>
    <row r="44" spans="1:17" s="16" customFormat="1" ht="16.5" customHeight="1">
      <c r="A44" s="248" t="s">
        <v>67</v>
      </c>
      <c r="B44" s="249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50"/>
      <c r="N44" s="257"/>
      <c r="O44" s="258"/>
      <c r="P44" s="258"/>
      <c r="Q44" s="259"/>
    </row>
    <row r="45" spans="1:19" s="16" customFormat="1" ht="16.5" customHeight="1">
      <c r="A45" s="251" t="s">
        <v>68</v>
      </c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3"/>
      <c r="N45" s="260">
        <f>SUM(N41:Q44)</f>
        <v>0</v>
      </c>
      <c r="O45" s="261"/>
      <c r="P45" s="261"/>
      <c r="Q45" s="262"/>
      <c r="S45" s="33"/>
    </row>
    <row r="46" spans="1:19" ht="8.25" customHeight="1">
      <c r="A46" s="194" t="s">
        <v>69</v>
      </c>
      <c r="B46" s="194"/>
      <c r="C46" s="194"/>
      <c r="D46" s="194"/>
      <c r="E46" s="194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6"/>
      <c r="Q46" s="195"/>
      <c r="S46" s="35"/>
    </row>
    <row r="47" spans="1:17" s="35" customFormat="1" ht="12.75" customHeight="1">
      <c r="A47" s="197">
        <v>1</v>
      </c>
      <c r="B47" s="198" t="s">
        <v>180</v>
      </c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200"/>
      <c r="P47" s="201"/>
      <c r="Q47" s="200"/>
    </row>
    <row r="48" spans="1:19" s="35" customFormat="1" ht="12.75" customHeight="1">
      <c r="A48" s="197">
        <v>2</v>
      </c>
      <c r="B48" s="198" t="s">
        <v>181</v>
      </c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200"/>
      <c r="P48" s="201"/>
      <c r="Q48" s="200"/>
      <c r="S48" s="33"/>
    </row>
  </sheetData>
  <sheetProtection password="CC3D" sheet="1" objects="1" scenarios="1" selectLockedCells="1"/>
  <protectedRanges>
    <protectedRange sqref="F8 O9 K12 C9 D23 F24 I25 E26 H27 D28 J13 K44:O44 A32:O39 A15:A17 C15:C18 C20:C22 D18 F15:O18 J10:J11 F20:O22 A20:A22 K41:O42 N43:O43" name="Raspon1_1"/>
  </protectedRanges>
  <mergeCells count="113">
    <mergeCell ref="P1:Q1"/>
    <mergeCell ref="A12:H12"/>
    <mergeCell ref="F11:G11"/>
    <mergeCell ref="A1:H1"/>
    <mergeCell ref="A4:C4"/>
    <mergeCell ref="A5:C5"/>
    <mergeCell ref="D4:H4"/>
    <mergeCell ref="D5:H5"/>
    <mergeCell ref="A7:Q7"/>
    <mergeCell ref="A6:Q6"/>
    <mergeCell ref="O11:Q11"/>
    <mergeCell ref="J11:K11"/>
    <mergeCell ref="A10:C10"/>
    <mergeCell ref="B14:E14"/>
    <mergeCell ref="F14:H14"/>
    <mergeCell ref="I14:K14"/>
    <mergeCell ref="L14:P14"/>
    <mergeCell ref="D10:I10"/>
    <mergeCell ref="J10:K10"/>
    <mergeCell ref="L10:Q10"/>
    <mergeCell ref="A29:Q29"/>
    <mergeCell ref="F22:G22"/>
    <mergeCell ref="P22:Q22"/>
    <mergeCell ref="D23:Q23"/>
    <mergeCell ref="F24:Q24"/>
    <mergeCell ref="I15:K15"/>
    <mergeCell ref="I16:K16"/>
    <mergeCell ref="B19:E19"/>
    <mergeCell ref="A11:E11"/>
    <mergeCell ref="J30:J31"/>
    <mergeCell ref="D28:Q28"/>
    <mergeCell ref="A25:Q25"/>
    <mergeCell ref="F26:Q26"/>
    <mergeCell ref="I27:Q27"/>
    <mergeCell ref="F20:G20"/>
    <mergeCell ref="P20:Q20"/>
    <mergeCell ref="K30:L31"/>
    <mergeCell ref="F15:H15"/>
    <mergeCell ref="A8:F8"/>
    <mergeCell ref="A9:F9"/>
    <mergeCell ref="G8:Q8"/>
    <mergeCell ref="G9:Q9"/>
    <mergeCell ref="P19:Q19"/>
    <mergeCell ref="M30:N31"/>
    <mergeCell ref="O31:P31"/>
    <mergeCell ref="A13:Q13"/>
    <mergeCell ref="L11:M11"/>
    <mergeCell ref="A30:A31"/>
    <mergeCell ref="B35:F35"/>
    <mergeCell ref="B30:F31"/>
    <mergeCell ref="B39:F39"/>
    <mergeCell ref="G37:I37"/>
    <mergeCell ref="B36:F36"/>
    <mergeCell ref="G33:I33"/>
    <mergeCell ref="G30:I31"/>
    <mergeCell ref="F19:G19"/>
    <mergeCell ref="H19:O19"/>
    <mergeCell ref="F17:H17"/>
    <mergeCell ref="I17:K17"/>
    <mergeCell ref="L17:P17"/>
    <mergeCell ref="N40:Q40"/>
    <mergeCell ref="O30:Q30"/>
    <mergeCell ref="B32:F32"/>
    <mergeCell ref="B33:F33"/>
    <mergeCell ref="B34:F34"/>
    <mergeCell ref="L15:P15"/>
    <mergeCell ref="A18:Q18"/>
    <mergeCell ref="G39:I39"/>
    <mergeCell ref="B38:F38"/>
    <mergeCell ref="L16:P16"/>
    <mergeCell ref="K36:L36"/>
    <mergeCell ref="G34:I34"/>
    <mergeCell ref="G35:I35"/>
    <mergeCell ref="M36:N36"/>
    <mergeCell ref="F16:H16"/>
    <mergeCell ref="G36:I36"/>
    <mergeCell ref="O32:P32"/>
    <mergeCell ref="O33:P33"/>
    <mergeCell ref="O34:P34"/>
    <mergeCell ref="O35:P35"/>
    <mergeCell ref="K33:L33"/>
    <mergeCell ref="K34:L34"/>
    <mergeCell ref="K35:L35"/>
    <mergeCell ref="O36:P36"/>
    <mergeCell ref="G32:I32"/>
    <mergeCell ref="O37:P37"/>
    <mergeCell ref="O39:P39"/>
    <mergeCell ref="A41:M41"/>
    <mergeCell ref="N41:Q41"/>
    <mergeCell ref="K37:L37"/>
    <mergeCell ref="K39:L39"/>
    <mergeCell ref="M37:N37"/>
    <mergeCell ref="M39:N39"/>
    <mergeCell ref="O38:P38"/>
    <mergeCell ref="A40:M40"/>
    <mergeCell ref="A42:M42"/>
    <mergeCell ref="A43:M43"/>
    <mergeCell ref="A44:M44"/>
    <mergeCell ref="A45:M45"/>
    <mergeCell ref="N42:Q42"/>
    <mergeCell ref="N43:Q43"/>
    <mergeCell ref="N44:Q44"/>
    <mergeCell ref="N45:Q45"/>
    <mergeCell ref="A2:H2"/>
    <mergeCell ref="G38:I38"/>
    <mergeCell ref="K38:L38"/>
    <mergeCell ref="M38:N38"/>
    <mergeCell ref="M32:N32"/>
    <mergeCell ref="M33:N33"/>
    <mergeCell ref="M34:N34"/>
    <mergeCell ref="M35:N35"/>
    <mergeCell ref="K32:L32"/>
    <mergeCell ref="B37:F37"/>
  </mergeCells>
  <dataValidations count="2">
    <dataValidation operator="greaterThan" promptTitle="Područni ured" prompt="Odaberite područni ured iz liste" errorTitle="Područni ured" error="Odaberite samo područni ured iz liste" sqref="D4 I4:N4"/>
    <dataValidation type="list" allowBlank="1" showInputMessage="1" showErrorMessage="1" prompt="-- odaberite banku --" sqref="F24:Q24">
      <formula1>$S$4:$S$38</formula1>
    </dataValidation>
  </dataValidations>
  <printOptions/>
  <pageMargins left="0.4330708661417323" right="0.4330708661417323" top="0.4330708661417323" bottom="0.4330708661417323" header="0.1968503937007874" footer="0.1968503937007874"/>
  <pageSetup fitToHeight="1" fitToWidth="1" horizontalDpi="600" verticalDpi="600" orientation="portrait" paperSize="9" scale="95" r:id="rId2"/>
  <headerFooter alignWithMargins="0">
    <oddFooter>&amp;R&amp;8&amp;A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56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18.57421875" style="3" bestFit="1" customWidth="1"/>
    <col min="2" max="2" width="7.28125" style="4" bestFit="1" customWidth="1"/>
    <col min="3" max="3" width="26.57421875" style="3" bestFit="1" customWidth="1"/>
    <col min="4" max="4" width="8.57421875" style="0" bestFit="1" customWidth="1"/>
  </cols>
  <sheetData>
    <row r="1" spans="1:2" ht="15">
      <c r="A1" s="1" t="s">
        <v>55</v>
      </c>
      <c r="B1" s="2">
        <v>0</v>
      </c>
    </row>
    <row r="2" spans="1:3" ht="12.75">
      <c r="A2" s="1" t="s">
        <v>338</v>
      </c>
      <c r="B2" s="2">
        <v>0.08</v>
      </c>
      <c r="C2" s="1"/>
    </row>
    <row r="3" spans="1:4" ht="12.75">
      <c r="A3" s="1" t="s">
        <v>339</v>
      </c>
      <c r="B3" s="2">
        <v>0.05</v>
      </c>
      <c r="C3" s="1"/>
      <c r="D3" s="236">
        <v>542</v>
      </c>
    </row>
    <row r="4" spans="1:3" ht="12.75">
      <c r="A4" s="1" t="s">
        <v>340</v>
      </c>
      <c r="B4" s="2">
        <v>0</v>
      </c>
      <c r="C4" s="1"/>
    </row>
    <row r="5" spans="1:3" ht="12.75">
      <c r="A5" s="1" t="s">
        <v>341</v>
      </c>
      <c r="B5" s="2">
        <v>0</v>
      </c>
      <c r="C5" s="1"/>
    </row>
    <row r="6" spans="1:3" ht="12.75">
      <c r="A6" s="1" t="s">
        <v>342</v>
      </c>
      <c r="B6" s="2">
        <v>0.01</v>
      </c>
      <c r="C6" s="1"/>
    </row>
    <row r="7" spans="1:3" ht="12.75">
      <c r="A7" s="1" t="s">
        <v>343</v>
      </c>
      <c r="B7" s="2">
        <v>0.05</v>
      </c>
      <c r="C7" s="1"/>
    </row>
    <row r="8" spans="1:3" ht="12.75">
      <c r="A8" s="1" t="s">
        <v>344</v>
      </c>
      <c r="B8" s="2">
        <v>0</v>
      </c>
      <c r="C8" s="1"/>
    </row>
    <row r="9" spans="1:3" ht="12.75">
      <c r="A9" s="1" t="s">
        <v>345</v>
      </c>
      <c r="B9" s="2">
        <v>0</v>
      </c>
      <c r="C9" s="1"/>
    </row>
    <row r="10" spans="1:3" ht="12.75">
      <c r="A10" s="1" t="s">
        <v>346</v>
      </c>
      <c r="B10" s="2">
        <v>0</v>
      </c>
      <c r="C10" s="1"/>
    </row>
    <row r="11" spans="1:3" ht="12.75">
      <c r="A11" s="1" t="s">
        <v>347</v>
      </c>
      <c r="B11" s="2">
        <v>0</v>
      </c>
      <c r="C11" s="1"/>
    </row>
    <row r="12" spans="1:3" ht="12.75">
      <c r="A12" s="1" t="s">
        <v>348</v>
      </c>
      <c r="B12" s="2">
        <v>0</v>
      </c>
      <c r="C12" s="1"/>
    </row>
    <row r="13" spans="1:3" ht="12.75">
      <c r="A13" s="1" t="s">
        <v>349</v>
      </c>
      <c r="B13" s="2">
        <v>0.03</v>
      </c>
      <c r="C13" s="1"/>
    </row>
    <row r="14" spans="1:3" ht="12.75">
      <c r="A14" s="1" t="s">
        <v>350</v>
      </c>
      <c r="B14" s="2">
        <v>0.1</v>
      </c>
      <c r="C14" s="1"/>
    </row>
    <row r="15" spans="1:3" ht="12.75">
      <c r="A15" s="1" t="s">
        <v>351</v>
      </c>
      <c r="B15" s="2">
        <v>0.01</v>
      </c>
      <c r="C15" s="1"/>
    </row>
    <row r="16" spans="1:3" ht="12.75">
      <c r="A16" s="1" t="s">
        <v>352</v>
      </c>
      <c r="B16" s="2">
        <v>0.01</v>
      </c>
      <c r="C16" s="1"/>
    </row>
    <row r="17" spans="1:3" ht="12.75">
      <c r="A17" s="1" t="s">
        <v>353</v>
      </c>
      <c r="B17" s="2">
        <v>0.1</v>
      </c>
      <c r="C17" s="1"/>
    </row>
    <row r="18" spans="1:3" ht="12.75">
      <c r="A18" s="1" t="s">
        <v>354</v>
      </c>
      <c r="B18" s="2">
        <v>0.05</v>
      </c>
      <c r="C18" s="1"/>
    </row>
    <row r="19" spans="1:3" ht="12.75">
      <c r="A19" s="1" t="s">
        <v>355</v>
      </c>
      <c r="B19" s="2">
        <v>0</v>
      </c>
      <c r="C19" s="1"/>
    </row>
    <row r="20" spans="1:3" ht="12.75">
      <c r="A20" s="1" t="s">
        <v>356</v>
      </c>
      <c r="B20" s="2">
        <v>0.07</v>
      </c>
      <c r="C20" s="1"/>
    </row>
    <row r="21" spans="1:3" ht="12.75">
      <c r="A21" s="1" t="s">
        <v>357</v>
      </c>
      <c r="B21" s="2">
        <v>0</v>
      </c>
      <c r="C21" s="1"/>
    </row>
    <row r="22" spans="1:3" ht="12.75">
      <c r="A22" s="1" t="s">
        <v>358</v>
      </c>
      <c r="B22" s="2">
        <v>0.1</v>
      </c>
      <c r="C22" s="1"/>
    </row>
    <row r="23" spans="1:3" ht="12.75">
      <c r="A23" s="1" t="s">
        <v>359</v>
      </c>
      <c r="B23" s="2">
        <v>0.05</v>
      </c>
      <c r="C23" s="1"/>
    </row>
    <row r="24" spans="1:3" ht="12.75">
      <c r="A24" s="1" t="s">
        <v>360</v>
      </c>
      <c r="B24" s="2">
        <v>0</v>
      </c>
      <c r="C24" s="1"/>
    </row>
    <row r="25" spans="1:3" ht="12.75">
      <c r="A25" s="1" t="s">
        <v>361</v>
      </c>
      <c r="B25" s="2">
        <v>0.04</v>
      </c>
      <c r="C25" s="1"/>
    </row>
    <row r="26" spans="1:3" ht="12.75">
      <c r="A26" s="1" t="s">
        <v>362</v>
      </c>
      <c r="B26" s="2">
        <v>0.1</v>
      </c>
      <c r="C26" s="1"/>
    </row>
    <row r="27" spans="1:3" ht="12.75">
      <c r="A27" s="1" t="s">
        <v>363</v>
      </c>
      <c r="B27" s="2">
        <v>0.03</v>
      </c>
      <c r="C27" s="1"/>
    </row>
    <row r="28" spans="1:3" ht="12.75">
      <c r="A28" s="1" t="s">
        <v>364</v>
      </c>
      <c r="B28" s="2">
        <v>0.12</v>
      </c>
      <c r="C28" s="1"/>
    </row>
    <row r="29" spans="1:3" ht="12.75">
      <c r="A29" s="1" t="s">
        <v>365</v>
      </c>
      <c r="B29" s="2">
        <v>0.1</v>
      </c>
      <c r="C29" s="1"/>
    </row>
    <row r="30" spans="1:3" ht="12.75">
      <c r="A30" s="1" t="s">
        <v>366</v>
      </c>
      <c r="B30" s="2">
        <v>0</v>
      </c>
      <c r="C30" s="1"/>
    </row>
    <row r="31" spans="1:3" ht="12.75">
      <c r="A31" s="1" t="s">
        <v>367</v>
      </c>
      <c r="B31" s="2">
        <v>0.1</v>
      </c>
      <c r="C31" s="1"/>
    </row>
    <row r="32" spans="1:3" ht="12.75">
      <c r="A32" s="1" t="s">
        <v>368</v>
      </c>
      <c r="B32" s="2">
        <v>0.1</v>
      </c>
      <c r="C32" s="1"/>
    </row>
    <row r="33" spans="1:3" ht="12.75">
      <c r="A33" s="1" t="s">
        <v>369</v>
      </c>
      <c r="B33" s="2">
        <v>0</v>
      </c>
      <c r="C33" s="1"/>
    </row>
    <row r="34" spans="1:3" ht="12.75">
      <c r="A34" s="1" t="s">
        <v>370</v>
      </c>
      <c r="B34" s="2">
        <v>0.05</v>
      </c>
      <c r="C34" s="1"/>
    </row>
    <row r="35" spans="1:3" ht="12.75">
      <c r="A35" s="1" t="s">
        <v>371</v>
      </c>
      <c r="B35" s="2">
        <v>0.03</v>
      </c>
      <c r="C35" s="1"/>
    </row>
    <row r="36" spans="1:3" ht="12.75">
      <c r="A36" s="1" t="s">
        <v>372</v>
      </c>
      <c r="B36" s="2">
        <v>0.1</v>
      </c>
      <c r="C36" s="1"/>
    </row>
    <row r="37" spans="1:3" ht="12.75">
      <c r="A37" s="1" t="s">
        <v>373</v>
      </c>
      <c r="B37" s="2">
        <v>0.05</v>
      </c>
      <c r="C37" s="1"/>
    </row>
    <row r="38" spans="1:3" ht="12.75">
      <c r="A38" s="1" t="s">
        <v>374</v>
      </c>
      <c r="B38" s="2">
        <v>0.05</v>
      </c>
      <c r="C38" s="1"/>
    </row>
    <row r="39" spans="1:3" ht="12.75">
      <c r="A39" s="1" t="s">
        <v>375</v>
      </c>
      <c r="B39" s="2">
        <v>0.1</v>
      </c>
      <c r="C39" s="1"/>
    </row>
    <row r="40" spans="1:3" ht="12.75">
      <c r="A40" s="1" t="s">
        <v>376</v>
      </c>
      <c r="B40" s="2">
        <v>0.1</v>
      </c>
      <c r="C40" s="1"/>
    </row>
    <row r="41" spans="1:3" ht="12.75">
      <c r="A41" s="1" t="s">
        <v>377</v>
      </c>
      <c r="B41" s="2">
        <v>0</v>
      </c>
      <c r="C41" s="1"/>
    </row>
    <row r="42" spans="1:3" ht="12.75">
      <c r="A42" s="1" t="s">
        <v>378</v>
      </c>
      <c r="B42" s="2">
        <v>0.1</v>
      </c>
      <c r="C42" s="1"/>
    </row>
    <row r="43" spans="1:3" ht="12.75">
      <c r="A43" s="1" t="s">
        <v>379</v>
      </c>
      <c r="B43" s="2">
        <v>0</v>
      </c>
      <c r="C43" s="1"/>
    </row>
    <row r="44" spans="1:3" ht="12.75">
      <c r="A44" s="1" t="s">
        <v>380</v>
      </c>
      <c r="B44" s="2">
        <v>0</v>
      </c>
      <c r="C44" s="1"/>
    </row>
    <row r="45" spans="1:3" ht="12.75">
      <c r="A45" s="1" t="s">
        <v>381</v>
      </c>
      <c r="B45" s="2">
        <v>0.06</v>
      </c>
      <c r="C45" s="1"/>
    </row>
    <row r="46" spans="1:3" ht="12.75">
      <c r="A46" s="1" t="s">
        <v>382</v>
      </c>
      <c r="B46" s="2">
        <v>0.05</v>
      </c>
      <c r="C46" s="1"/>
    </row>
    <row r="47" spans="1:3" ht="12.75">
      <c r="A47" s="1" t="s">
        <v>383</v>
      </c>
      <c r="B47" s="2">
        <v>0</v>
      </c>
      <c r="C47" s="1"/>
    </row>
    <row r="48" spans="1:3" ht="12.75">
      <c r="A48" s="1" t="s">
        <v>384</v>
      </c>
      <c r="B48" s="2">
        <v>0.05</v>
      </c>
      <c r="C48" s="1"/>
    </row>
    <row r="49" spans="1:3" ht="12.75">
      <c r="A49" s="1" t="s">
        <v>385</v>
      </c>
      <c r="B49" s="2">
        <v>0.1</v>
      </c>
      <c r="C49" s="1"/>
    </row>
    <row r="50" spans="1:3" ht="12.75">
      <c r="A50" s="1" t="s">
        <v>386</v>
      </c>
      <c r="B50" s="2">
        <v>0.02</v>
      </c>
      <c r="C50" s="1"/>
    </row>
    <row r="51" spans="1:3" ht="12.75">
      <c r="A51" s="1" t="s">
        <v>387</v>
      </c>
      <c r="B51" s="2">
        <v>0.1</v>
      </c>
      <c r="C51" s="1"/>
    </row>
    <row r="52" spans="1:3" ht="12.75">
      <c r="A52" s="1" t="s">
        <v>388</v>
      </c>
      <c r="B52" s="2">
        <v>0</v>
      </c>
      <c r="C52" s="1"/>
    </row>
    <row r="53" spans="1:3" ht="12.75">
      <c r="A53" s="1" t="s">
        <v>389</v>
      </c>
      <c r="B53" s="2">
        <v>0.03</v>
      </c>
      <c r="C53" s="1"/>
    </row>
    <row r="54" spans="1:3" ht="12.75">
      <c r="A54" s="1" t="s">
        <v>390</v>
      </c>
      <c r="B54" s="2">
        <v>0.07</v>
      </c>
      <c r="C54" s="1"/>
    </row>
    <row r="55" spans="1:3" ht="12.75">
      <c r="A55" s="1" t="s">
        <v>391</v>
      </c>
      <c r="B55" s="2">
        <v>0</v>
      </c>
      <c r="C55" s="1"/>
    </row>
    <row r="56" spans="1:3" ht="12.75">
      <c r="A56" s="1" t="s">
        <v>392</v>
      </c>
      <c r="B56" s="2">
        <v>0.1</v>
      </c>
      <c r="C56" s="1"/>
    </row>
    <row r="57" spans="1:3" ht="12.75">
      <c r="A57" s="1" t="s">
        <v>393</v>
      </c>
      <c r="B57" s="2">
        <v>0</v>
      </c>
      <c r="C57" s="1"/>
    </row>
    <row r="58" spans="1:3" ht="12.75">
      <c r="A58" s="1" t="s">
        <v>394</v>
      </c>
      <c r="B58" s="2">
        <v>0.05</v>
      </c>
      <c r="C58" s="1"/>
    </row>
    <row r="59" spans="1:3" ht="12.75">
      <c r="A59" s="1" t="s">
        <v>395</v>
      </c>
      <c r="B59" s="2">
        <v>0</v>
      </c>
      <c r="C59" s="1"/>
    </row>
    <row r="60" spans="1:3" ht="12.75">
      <c r="A60" s="1" t="s">
        <v>396</v>
      </c>
      <c r="B60" s="2">
        <v>0</v>
      </c>
      <c r="C60" s="1"/>
    </row>
    <row r="61" spans="1:3" ht="12.75">
      <c r="A61" s="1" t="s">
        <v>397</v>
      </c>
      <c r="B61" s="2">
        <v>0.05</v>
      </c>
      <c r="C61" s="1"/>
    </row>
    <row r="62" spans="1:3" ht="12.75">
      <c r="A62" s="1" t="s">
        <v>398</v>
      </c>
      <c r="B62" s="2">
        <v>0.1</v>
      </c>
      <c r="C62" s="1"/>
    </row>
    <row r="63" spans="1:3" ht="12.75">
      <c r="A63" s="1" t="s">
        <v>399</v>
      </c>
      <c r="B63" s="2">
        <v>0</v>
      </c>
      <c r="C63" s="1"/>
    </row>
    <row r="64" spans="1:3" ht="12.75">
      <c r="A64" s="1" t="s">
        <v>400</v>
      </c>
      <c r="B64" s="2">
        <v>0.1</v>
      </c>
      <c r="C64" s="1"/>
    </row>
    <row r="65" spans="1:3" ht="12.75">
      <c r="A65" s="1" t="s">
        <v>401</v>
      </c>
      <c r="B65" s="2">
        <v>0.03</v>
      </c>
      <c r="C65" s="1"/>
    </row>
    <row r="66" spans="1:3" ht="12.75">
      <c r="A66" s="1" t="s">
        <v>402</v>
      </c>
      <c r="B66" s="2">
        <v>0</v>
      </c>
      <c r="C66" s="1"/>
    </row>
    <row r="67" spans="1:3" ht="12.75">
      <c r="A67" s="1" t="s">
        <v>403</v>
      </c>
      <c r="B67" s="2">
        <v>0.05</v>
      </c>
      <c r="C67" s="1"/>
    </row>
    <row r="68" spans="1:3" ht="12.75">
      <c r="A68" s="1" t="s">
        <v>404</v>
      </c>
      <c r="B68" s="2">
        <v>0</v>
      </c>
      <c r="C68" s="1"/>
    </row>
    <row r="69" spans="1:3" ht="12.75">
      <c r="A69" s="1" t="s">
        <v>405</v>
      </c>
      <c r="B69" s="2">
        <v>0.1</v>
      </c>
      <c r="C69" s="1"/>
    </row>
    <row r="70" spans="1:3" ht="12.75">
      <c r="A70" s="1" t="s">
        <v>406</v>
      </c>
      <c r="B70" s="2">
        <v>0</v>
      </c>
      <c r="C70" s="1"/>
    </row>
    <row r="71" spans="1:3" ht="12.75">
      <c r="A71" s="1" t="s">
        <v>407</v>
      </c>
      <c r="B71" s="2">
        <v>0.05</v>
      </c>
      <c r="C71" s="1"/>
    </row>
    <row r="72" spans="1:3" ht="12.75">
      <c r="A72" s="1" t="s">
        <v>408</v>
      </c>
      <c r="B72" s="2">
        <v>0</v>
      </c>
      <c r="C72" s="1"/>
    </row>
    <row r="73" spans="1:3" ht="12.75">
      <c r="A73" s="1" t="s">
        <v>409</v>
      </c>
      <c r="B73" s="2">
        <v>0.05</v>
      </c>
      <c r="C73" s="1"/>
    </row>
    <row r="74" spans="1:3" ht="12.75">
      <c r="A74" s="1" t="s">
        <v>410</v>
      </c>
      <c r="B74" s="2">
        <v>0.08</v>
      </c>
      <c r="C74" s="1"/>
    </row>
    <row r="75" spans="1:3" ht="12.75">
      <c r="A75" s="1" t="s">
        <v>411</v>
      </c>
      <c r="B75" s="2">
        <v>0</v>
      </c>
      <c r="C75" s="1"/>
    </row>
    <row r="76" spans="1:3" ht="12.75">
      <c r="A76" s="1" t="s">
        <v>412</v>
      </c>
      <c r="B76" s="2">
        <v>0</v>
      </c>
      <c r="C76" s="1"/>
    </row>
    <row r="77" spans="1:3" ht="12.75">
      <c r="A77" s="1" t="s">
        <v>413</v>
      </c>
      <c r="B77" s="2">
        <v>0</v>
      </c>
      <c r="C77" s="1"/>
    </row>
    <row r="78" spans="1:3" ht="12.75">
      <c r="A78" s="1" t="s">
        <v>414</v>
      </c>
      <c r="B78" s="2">
        <v>0</v>
      </c>
      <c r="C78" s="1"/>
    </row>
    <row r="79" spans="1:3" ht="12.75">
      <c r="A79" s="1" t="s">
        <v>415</v>
      </c>
      <c r="B79" s="2">
        <v>0</v>
      </c>
      <c r="C79" s="1"/>
    </row>
    <row r="80" spans="1:3" ht="12.75">
      <c r="A80" s="1" t="s">
        <v>416</v>
      </c>
      <c r="B80" s="2">
        <v>0.1</v>
      </c>
      <c r="C80" s="1"/>
    </row>
    <row r="81" spans="1:3" ht="12.75">
      <c r="A81" s="1" t="s">
        <v>417</v>
      </c>
      <c r="B81" s="2">
        <v>0.08</v>
      </c>
      <c r="C81" s="1"/>
    </row>
    <row r="82" spans="1:3" ht="12.75">
      <c r="A82" s="1" t="s">
        <v>418</v>
      </c>
      <c r="B82" s="2">
        <v>0</v>
      </c>
      <c r="C82" s="1"/>
    </row>
    <row r="83" spans="1:3" ht="12.75">
      <c r="A83" s="1" t="s">
        <v>419</v>
      </c>
      <c r="B83" s="2">
        <v>0</v>
      </c>
      <c r="C83" s="1"/>
    </row>
    <row r="84" spans="1:3" ht="12.75">
      <c r="A84" s="1" t="s">
        <v>420</v>
      </c>
      <c r="B84" s="2">
        <v>0.05</v>
      </c>
      <c r="C84" s="1"/>
    </row>
    <row r="85" spans="1:3" ht="12.75">
      <c r="A85" s="1" t="s">
        <v>421</v>
      </c>
      <c r="B85" s="2">
        <v>0.05</v>
      </c>
      <c r="C85" s="1"/>
    </row>
    <row r="86" spans="1:3" ht="12.75">
      <c r="A86" s="1" t="s">
        <v>422</v>
      </c>
      <c r="B86" s="2">
        <v>0.08</v>
      </c>
      <c r="C86" s="1"/>
    </row>
    <row r="87" spans="1:3" ht="12.75">
      <c r="A87" s="1" t="s">
        <v>423</v>
      </c>
      <c r="B87" s="2">
        <v>0</v>
      </c>
      <c r="C87" s="1"/>
    </row>
    <row r="88" spans="1:3" ht="12.75">
      <c r="A88" s="1" t="s">
        <v>424</v>
      </c>
      <c r="B88" s="2">
        <v>0.1</v>
      </c>
      <c r="C88" s="1"/>
    </row>
    <row r="89" spans="1:3" ht="12.75">
      <c r="A89" s="1" t="s">
        <v>425</v>
      </c>
      <c r="B89" s="2">
        <v>0</v>
      </c>
      <c r="C89" s="1"/>
    </row>
    <row r="90" spans="1:3" ht="12.75">
      <c r="A90" s="1" t="s">
        <v>426</v>
      </c>
      <c r="B90" s="2">
        <v>0.02</v>
      </c>
      <c r="C90" s="1"/>
    </row>
    <row r="91" spans="1:3" ht="12.75">
      <c r="A91" s="1" t="s">
        <v>427</v>
      </c>
      <c r="B91" s="2">
        <v>0.05</v>
      </c>
      <c r="C91" s="1"/>
    </row>
    <row r="92" spans="1:3" ht="12.75">
      <c r="A92" s="1" t="s">
        <v>428</v>
      </c>
      <c r="B92" s="2">
        <v>0</v>
      </c>
      <c r="C92" s="1"/>
    </row>
    <row r="93" spans="1:3" ht="12.75">
      <c r="A93" s="1" t="s">
        <v>429</v>
      </c>
      <c r="B93" s="2">
        <v>0.05</v>
      </c>
      <c r="C93" s="1"/>
    </row>
    <row r="94" spans="1:3" ht="12.75">
      <c r="A94" s="1" t="s">
        <v>430</v>
      </c>
      <c r="B94" s="2">
        <v>0</v>
      </c>
      <c r="C94" s="1"/>
    </row>
    <row r="95" spans="1:3" ht="12.75">
      <c r="A95" s="1" t="s">
        <v>431</v>
      </c>
      <c r="B95" s="2">
        <v>0.03</v>
      </c>
      <c r="C95" s="1"/>
    </row>
    <row r="96" spans="1:3" ht="12.75">
      <c r="A96" s="1" t="s">
        <v>432</v>
      </c>
      <c r="B96" s="2">
        <v>0.07</v>
      </c>
      <c r="C96" s="1"/>
    </row>
    <row r="97" spans="1:3" ht="21.75">
      <c r="A97" s="1" t="s">
        <v>433</v>
      </c>
      <c r="B97" s="2">
        <v>0.08</v>
      </c>
      <c r="C97" s="1"/>
    </row>
    <row r="98" spans="1:3" ht="12.75">
      <c r="A98" s="1" t="s">
        <v>434</v>
      </c>
      <c r="B98" s="2">
        <v>0.15</v>
      </c>
      <c r="C98" s="1"/>
    </row>
    <row r="99" spans="1:3" ht="12.75">
      <c r="A99" s="1" t="s">
        <v>435</v>
      </c>
      <c r="B99" s="2">
        <v>0.05</v>
      </c>
      <c r="C99" s="1"/>
    </row>
    <row r="100" spans="1:3" ht="12.75">
      <c r="A100" s="1" t="s">
        <v>436</v>
      </c>
      <c r="B100" s="2">
        <v>0</v>
      </c>
      <c r="C100" s="1"/>
    </row>
    <row r="101" spans="1:3" ht="12.75">
      <c r="A101" s="1" t="s">
        <v>437</v>
      </c>
      <c r="B101" s="2">
        <v>0.09</v>
      </c>
      <c r="C101" s="1"/>
    </row>
    <row r="102" spans="1:3" ht="12.75">
      <c r="A102" s="1" t="s">
        <v>438</v>
      </c>
      <c r="B102" s="2">
        <v>0.08</v>
      </c>
      <c r="C102" s="1"/>
    </row>
    <row r="103" spans="1:3" ht="12.75">
      <c r="A103" s="1" t="s">
        <v>439</v>
      </c>
      <c r="B103" s="2">
        <v>0.05</v>
      </c>
      <c r="C103" s="1"/>
    </row>
    <row r="104" spans="1:3" ht="12.75">
      <c r="A104" s="1" t="s">
        <v>440</v>
      </c>
      <c r="B104" s="2">
        <v>0.1</v>
      </c>
      <c r="C104" s="1"/>
    </row>
    <row r="105" spans="1:3" ht="12.75">
      <c r="A105" s="1" t="s">
        <v>441</v>
      </c>
      <c r="B105" s="2">
        <v>0</v>
      </c>
      <c r="C105" s="1"/>
    </row>
    <row r="106" spans="1:3" ht="12.75">
      <c r="A106" s="1" t="s">
        <v>442</v>
      </c>
      <c r="B106" s="2">
        <v>0</v>
      </c>
      <c r="C106" s="1"/>
    </row>
    <row r="107" spans="1:3" ht="12.75">
      <c r="A107" s="1" t="s">
        <v>443</v>
      </c>
      <c r="B107" s="2">
        <v>0.08</v>
      </c>
      <c r="C107" s="1"/>
    </row>
    <row r="108" spans="1:3" ht="12.75">
      <c r="A108" s="1" t="s">
        <v>444</v>
      </c>
      <c r="B108" s="2">
        <v>0</v>
      </c>
      <c r="C108" s="1"/>
    </row>
    <row r="109" spans="1:3" ht="12.75">
      <c r="A109" s="1" t="s">
        <v>445</v>
      </c>
      <c r="B109" s="2">
        <v>0</v>
      </c>
      <c r="C109" s="1"/>
    </row>
    <row r="110" spans="1:3" ht="12.75">
      <c r="A110" s="1" t="s">
        <v>446</v>
      </c>
      <c r="B110" s="2">
        <v>0.01</v>
      </c>
      <c r="C110" s="1"/>
    </row>
    <row r="111" spans="1:3" ht="12.75">
      <c r="A111" s="1" t="s">
        <v>447</v>
      </c>
      <c r="B111" s="2">
        <v>0</v>
      </c>
      <c r="C111" s="1"/>
    </row>
    <row r="112" spans="1:3" ht="12.75">
      <c r="A112" s="1" t="s">
        <v>448</v>
      </c>
      <c r="B112" s="2">
        <v>0.03</v>
      </c>
      <c r="C112" s="1"/>
    </row>
    <row r="113" spans="1:3" ht="12.75">
      <c r="A113" s="1" t="s">
        <v>449</v>
      </c>
      <c r="B113" s="2">
        <v>0.03</v>
      </c>
      <c r="C113" s="1"/>
    </row>
    <row r="114" spans="1:3" ht="12.75">
      <c r="A114" s="1" t="s">
        <v>450</v>
      </c>
      <c r="B114" s="2">
        <v>0.03</v>
      </c>
      <c r="C114" s="1"/>
    </row>
    <row r="115" spans="1:3" ht="12.75">
      <c r="A115" s="1" t="s">
        <v>451</v>
      </c>
      <c r="B115" s="2">
        <v>0</v>
      </c>
      <c r="C115" s="1"/>
    </row>
    <row r="116" spans="1:3" ht="12.75">
      <c r="A116" s="1" t="s">
        <v>452</v>
      </c>
      <c r="B116" s="2">
        <v>0.1</v>
      </c>
      <c r="C116" s="1"/>
    </row>
    <row r="117" spans="1:3" ht="12.75">
      <c r="A117" s="1" t="s">
        <v>453</v>
      </c>
      <c r="B117" s="2">
        <v>0</v>
      </c>
      <c r="C117" s="1"/>
    </row>
    <row r="118" spans="1:3" ht="12.75">
      <c r="A118" s="1" t="s">
        <v>454</v>
      </c>
      <c r="B118" s="2">
        <v>0.05</v>
      </c>
      <c r="C118" s="1"/>
    </row>
    <row r="119" spans="1:3" ht="12.75">
      <c r="A119" s="1" t="s">
        <v>455</v>
      </c>
      <c r="B119" s="2">
        <v>0</v>
      </c>
      <c r="C119" s="1"/>
    </row>
    <row r="120" spans="1:3" ht="12.75">
      <c r="A120" s="1" t="s">
        <v>456</v>
      </c>
      <c r="B120" s="2">
        <v>0.1</v>
      </c>
      <c r="C120" s="1"/>
    </row>
    <row r="121" spans="1:3" ht="12.75">
      <c r="A121" s="1" t="s">
        <v>457</v>
      </c>
      <c r="B121" s="2">
        <v>0.1</v>
      </c>
      <c r="C121" s="1"/>
    </row>
    <row r="122" spans="1:3" ht="12.75">
      <c r="A122" s="1" t="s">
        <v>458</v>
      </c>
      <c r="B122" s="2">
        <v>0</v>
      </c>
      <c r="C122" s="1"/>
    </row>
    <row r="123" spans="1:3" ht="12.75">
      <c r="A123" s="1" t="s">
        <v>459</v>
      </c>
      <c r="B123" s="2">
        <v>0</v>
      </c>
      <c r="C123" s="1"/>
    </row>
    <row r="124" spans="1:3" ht="12.75">
      <c r="A124" s="1" t="s">
        <v>460</v>
      </c>
      <c r="B124" s="2">
        <v>0</v>
      </c>
      <c r="C124" s="1"/>
    </row>
    <row r="125" spans="1:3" ht="12.75">
      <c r="A125" s="1" t="s">
        <v>461</v>
      </c>
      <c r="B125" s="2">
        <v>0</v>
      </c>
      <c r="C125" s="1"/>
    </row>
    <row r="126" spans="1:3" ht="12.75">
      <c r="A126" s="1" t="s">
        <v>462</v>
      </c>
      <c r="B126" s="2">
        <v>0</v>
      </c>
      <c r="C126" s="1"/>
    </row>
    <row r="127" spans="1:3" ht="12.75">
      <c r="A127" s="1" t="s">
        <v>463</v>
      </c>
      <c r="B127" s="2">
        <v>0</v>
      </c>
      <c r="C127" s="1"/>
    </row>
    <row r="128" spans="1:3" ht="12.75">
      <c r="A128" s="1" t="s">
        <v>464</v>
      </c>
      <c r="B128" s="2">
        <v>0</v>
      </c>
      <c r="C128" s="1"/>
    </row>
    <row r="129" spans="1:3" ht="12.75">
      <c r="A129" s="1" t="s">
        <v>465</v>
      </c>
      <c r="B129" s="2">
        <v>0</v>
      </c>
      <c r="C129" s="1"/>
    </row>
    <row r="130" spans="1:3" ht="12.75">
      <c r="A130" s="1" t="s">
        <v>466</v>
      </c>
      <c r="B130" s="2">
        <v>0.05</v>
      </c>
      <c r="C130" s="1"/>
    </row>
    <row r="131" spans="1:3" ht="12.75">
      <c r="A131" s="1" t="s">
        <v>467</v>
      </c>
      <c r="B131" s="2">
        <v>0</v>
      </c>
      <c r="C131" s="1"/>
    </row>
    <row r="132" spans="1:3" ht="12.75">
      <c r="A132" s="1" t="s">
        <v>468</v>
      </c>
      <c r="B132" s="2">
        <v>0</v>
      </c>
      <c r="C132" s="1"/>
    </row>
    <row r="133" spans="1:3" ht="12.75">
      <c r="A133" s="1" t="s">
        <v>469</v>
      </c>
      <c r="B133" s="2">
        <v>0</v>
      </c>
      <c r="C133" s="1"/>
    </row>
    <row r="134" spans="1:3" ht="12.75">
      <c r="A134" s="1" t="s">
        <v>470</v>
      </c>
      <c r="B134" s="2">
        <v>0.07</v>
      </c>
      <c r="C134" s="1"/>
    </row>
    <row r="135" spans="1:3" ht="12.75">
      <c r="A135" s="1" t="s">
        <v>471</v>
      </c>
      <c r="B135" s="2">
        <v>0.05</v>
      </c>
      <c r="C135" s="1"/>
    </row>
    <row r="136" spans="1:3" ht="12.75">
      <c r="A136" s="1" t="s">
        <v>472</v>
      </c>
      <c r="B136" s="2">
        <v>0</v>
      </c>
      <c r="C136" s="1"/>
    </row>
    <row r="137" spans="1:3" ht="12.75">
      <c r="A137" s="1" t="s">
        <v>473</v>
      </c>
      <c r="B137" s="2">
        <v>0.05</v>
      </c>
      <c r="C137" s="1"/>
    </row>
    <row r="138" spans="1:3" ht="12.75">
      <c r="A138" s="1" t="s">
        <v>474</v>
      </c>
      <c r="B138" s="2">
        <v>0</v>
      </c>
      <c r="C138" s="1"/>
    </row>
    <row r="139" spans="1:3" ht="12.75">
      <c r="A139" s="1" t="s">
        <v>475</v>
      </c>
      <c r="B139" s="2">
        <v>0</v>
      </c>
      <c r="C139" s="1"/>
    </row>
    <row r="140" spans="1:3" ht="12.75">
      <c r="A140" s="1" t="s">
        <v>476</v>
      </c>
      <c r="B140" s="2">
        <v>0</v>
      </c>
      <c r="C140" s="1"/>
    </row>
    <row r="141" spans="1:3" ht="12.75">
      <c r="A141" s="1" t="s">
        <v>477</v>
      </c>
      <c r="B141" s="2">
        <v>0.1</v>
      </c>
      <c r="C141" s="1"/>
    </row>
    <row r="142" spans="1:3" ht="12.75">
      <c r="A142" s="1" t="s">
        <v>478</v>
      </c>
      <c r="B142" s="2">
        <v>0</v>
      </c>
      <c r="C142" s="1"/>
    </row>
    <row r="143" spans="1:3" ht="12.75">
      <c r="A143" s="1" t="s">
        <v>479</v>
      </c>
      <c r="B143" s="2">
        <v>0</v>
      </c>
      <c r="C143" s="1"/>
    </row>
    <row r="144" spans="1:3" ht="12.75">
      <c r="A144" s="1" t="s">
        <v>480</v>
      </c>
      <c r="B144" s="2">
        <v>0</v>
      </c>
      <c r="C144" s="1"/>
    </row>
    <row r="145" spans="1:3" ht="12.75">
      <c r="A145" s="1" t="s">
        <v>481</v>
      </c>
      <c r="B145" s="2">
        <v>0</v>
      </c>
      <c r="C145" s="1"/>
    </row>
    <row r="146" spans="1:3" ht="12.75">
      <c r="A146" s="1" t="s">
        <v>482</v>
      </c>
      <c r="B146" s="2">
        <v>0</v>
      </c>
      <c r="C146" s="1"/>
    </row>
    <row r="147" spans="1:3" ht="12.75">
      <c r="A147" s="1" t="s">
        <v>483</v>
      </c>
      <c r="B147" s="2">
        <v>0</v>
      </c>
      <c r="C147" s="1"/>
    </row>
    <row r="148" spans="1:3" ht="12.75">
      <c r="A148" s="1" t="s">
        <v>484</v>
      </c>
      <c r="B148" s="2">
        <v>0.1</v>
      </c>
      <c r="C148" s="1"/>
    </row>
    <row r="149" spans="1:3" ht="12.75">
      <c r="A149" s="1" t="s">
        <v>485</v>
      </c>
      <c r="B149" s="2">
        <v>0</v>
      </c>
      <c r="C149" s="1"/>
    </row>
    <row r="150" spans="1:3" ht="21.75">
      <c r="A150" s="1" t="s">
        <v>486</v>
      </c>
      <c r="B150" s="2">
        <v>0.04</v>
      </c>
      <c r="C150" s="1"/>
    </row>
    <row r="151" spans="1:3" ht="12.75">
      <c r="A151" s="1" t="s">
        <v>487</v>
      </c>
      <c r="B151" s="2">
        <v>0</v>
      </c>
      <c r="C151" s="1"/>
    </row>
    <row r="152" spans="1:3" ht="12.75">
      <c r="A152" s="1" t="s">
        <v>488</v>
      </c>
      <c r="B152" s="2">
        <v>0</v>
      </c>
      <c r="C152" s="1"/>
    </row>
    <row r="153" spans="1:3" ht="12.75">
      <c r="A153" s="1" t="s">
        <v>489</v>
      </c>
      <c r="B153" s="2">
        <v>0</v>
      </c>
      <c r="C153" s="1"/>
    </row>
    <row r="154" spans="1:3" ht="12.75">
      <c r="A154" s="1" t="s">
        <v>490</v>
      </c>
      <c r="B154" s="2">
        <v>0.05</v>
      </c>
      <c r="C154" s="1"/>
    </row>
    <row r="155" spans="1:3" ht="12.75">
      <c r="A155" s="1" t="s">
        <v>491</v>
      </c>
      <c r="B155" s="2">
        <v>0.12</v>
      </c>
      <c r="C155" s="1"/>
    </row>
    <row r="156" spans="1:3" ht="12.75">
      <c r="A156" s="1" t="s">
        <v>492</v>
      </c>
      <c r="B156" s="2">
        <v>0.1</v>
      </c>
      <c r="C156" s="1"/>
    </row>
    <row r="157" spans="1:3" ht="12.75">
      <c r="A157" s="1" t="s">
        <v>493</v>
      </c>
      <c r="B157" s="2">
        <v>0.06</v>
      </c>
      <c r="C157" s="1"/>
    </row>
    <row r="158" spans="1:3" ht="12.75">
      <c r="A158" s="1" t="s">
        <v>494</v>
      </c>
      <c r="B158" s="2">
        <v>0.1</v>
      </c>
      <c r="C158" s="1"/>
    </row>
    <row r="159" spans="1:3" ht="12.75">
      <c r="A159" s="1" t="s">
        <v>495</v>
      </c>
      <c r="B159" s="2">
        <v>0</v>
      </c>
      <c r="C159" s="1"/>
    </row>
    <row r="160" spans="1:3" ht="12.75">
      <c r="A160" s="1" t="s">
        <v>496</v>
      </c>
      <c r="B160" s="2">
        <v>0.03</v>
      </c>
      <c r="C160" s="1"/>
    </row>
    <row r="161" spans="1:3" ht="12.75">
      <c r="A161" s="1" t="s">
        <v>497</v>
      </c>
      <c r="B161" s="2">
        <v>0.05</v>
      </c>
      <c r="C161" s="1"/>
    </row>
    <row r="162" spans="1:3" ht="12.75">
      <c r="A162" s="1" t="s">
        <v>498</v>
      </c>
      <c r="B162" s="2">
        <v>0.05</v>
      </c>
      <c r="C162" s="1"/>
    </row>
    <row r="163" spans="1:3" ht="12.75">
      <c r="A163" s="1" t="s">
        <v>499</v>
      </c>
      <c r="B163" s="2">
        <v>0</v>
      </c>
      <c r="C163" s="1"/>
    </row>
    <row r="164" spans="1:3" ht="12.75">
      <c r="A164" s="1" t="s">
        <v>500</v>
      </c>
      <c r="B164" s="2">
        <v>0</v>
      </c>
      <c r="C164" s="1"/>
    </row>
    <row r="165" spans="1:3" ht="12.75">
      <c r="A165" s="1" t="s">
        <v>501</v>
      </c>
      <c r="B165" s="2">
        <v>0</v>
      </c>
      <c r="C165" s="1"/>
    </row>
    <row r="166" spans="1:3" ht="12.75">
      <c r="A166" s="1" t="s">
        <v>502</v>
      </c>
      <c r="B166" s="2">
        <v>0</v>
      </c>
      <c r="C166" s="1"/>
    </row>
    <row r="167" spans="1:3" ht="12.75">
      <c r="A167" s="1" t="s">
        <v>503</v>
      </c>
      <c r="B167" s="2">
        <v>0</v>
      </c>
      <c r="C167" s="1"/>
    </row>
    <row r="168" spans="1:3" ht="12.75">
      <c r="A168" s="1" t="s">
        <v>504</v>
      </c>
      <c r="B168" s="2">
        <v>0.09</v>
      </c>
      <c r="C168" s="1"/>
    </row>
    <row r="169" spans="1:3" ht="12.75">
      <c r="A169" s="1" t="s">
        <v>505</v>
      </c>
      <c r="B169" s="2">
        <v>0</v>
      </c>
      <c r="C169" s="1"/>
    </row>
    <row r="170" spans="1:3" ht="12.75">
      <c r="A170" s="1" t="s">
        <v>506</v>
      </c>
      <c r="B170" s="2">
        <v>0.1</v>
      </c>
      <c r="C170" s="1"/>
    </row>
    <row r="171" spans="1:3" ht="12.75">
      <c r="A171" s="1" t="s">
        <v>507</v>
      </c>
      <c r="B171" s="2">
        <v>0</v>
      </c>
      <c r="C171" s="1"/>
    </row>
    <row r="172" spans="1:3" ht="12.75">
      <c r="A172" s="1" t="s">
        <v>508</v>
      </c>
      <c r="B172" s="2">
        <v>0</v>
      </c>
      <c r="C172" s="1"/>
    </row>
    <row r="173" spans="1:3" ht="12.75">
      <c r="A173" s="1" t="s">
        <v>509</v>
      </c>
      <c r="B173" s="2">
        <v>0</v>
      </c>
      <c r="C173" s="1"/>
    </row>
    <row r="174" spans="1:3" ht="12.75">
      <c r="A174" s="1" t="s">
        <v>510</v>
      </c>
      <c r="B174" s="2">
        <v>0</v>
      </c>
      <c r="C174" s="1"/>
    </row>
    <row r="175" spans="1:3" ht="12.75">
      <c r="A175" s="1" t="s">
        <v>511</v>
      </c>
      <c r="B175" s="2">
        <v>0</v>
      </c>
      <c r="C175" s="1"/>
    </row>
    <row r="176" spans="1:3" ht="12.75">
      <c r="A176" s="1" t="s">
        <v>512</v>
      </c>
      <c r="B176" s="2">
        <v>0</v>
      </c>
      <c r="C176" s="1"/>
    </row>
    <row r="177" spans="1:3" ht="12.75">
      <c r="A177" s="1" t="s">
        <v>513</v>
      </c>
      <c r="B177" s="2">
        <v>0.02</v>
      </c>
      <c r="C177" s="1"/>
    </row>
    <row r="178" spans="1:3" ht="12.75">
      <c r="A178" s="1" t="s">
        <v>514</v>
      </c>
      <c r="B178" s="2">
        <v>0.08</v>
      </c>
      <c r="C178" s="1"/>
    </row>
    <row r="179" spans="1:3" ht="12.75">
      <c r="A179" s="1" t="s">
        <v>515</v>
      </c>
      <c r="B179" s="2">
        <v>0.1</v>
      </c>
      <c r="C179" s="1"/>
    </row>
    <row r="180" spans="1:3" ht="12.75">
      <c r="A180" s="1" t="s">
        <v>516</v>
      </c>
      <c r="B180" s="2">
        <v>0</v>
      </c>
      <c r="C180" s="1"/>
    </row>
    <row r="181" spans="1:3" ht="12.75">
      <c r="A181" s="1" t="s">
        <v>517</v>
      </c>
      <c r="B181" s="2">
        <v>0.12</v>
      </c>
      <c r="C181" s="1"/>
    </row>
    <row r="182" spans="1:3" ht="12.75">
      <c r="A182" s="1" t="s">
        <v>518</v>
      </c>
      <c r="B182" s="2">
        <v>0.05</v>
      </c>
      <c r="C182" s="1"/>
    </row>
    <row r="183" spans="1:3" ht="12.75">
      <c r="A183" s="1" t="s">
        <v>519</v>
      </c>
      <c r="B183" s="2">
        <v>0</v>
      </c>
      <c r="C183" s="1"/>
    </row>
    <row r="184" spans="1:3" ht="12.75">
      <c r="A184" s="1" t="s">
        <v>520</v>
      </c>
      <c r="B184" s="2">
        <v>0.12</v>
      </c>
      <c r="C184" s="1"/>
    </row>
    <row r="185" spans="1:3" ht="12.75">
      <c r="A185" s="1" t="s">
        <v>521</v>
      </c>
      <c r="B185" s="2">
        <v>0.01</v>
      </c>
      <c r="C185" s="1"/>
    </row>
    <row r="186" spans="1:3" ht="12.75">
      <c r="A186" s="1" t="s">
        <v>522</v>
      </c>
      <c r="B186" s="2">
        <v>0.05</v>
      </c>
      <c r="C186" s="1"/>
    </row>
    <row r="187" spans="1:3" ht="12.75">
      <c r="A187" s="1" t="s">
        <v>523</v>
      </c>
      <c r="B187" s="2">
        <v>0.03</v>
      </c>
      <c r="C187" s="1"/>
    </row>
    <row r="188" spans="1:3" ht="12.75">
      <c r="A188" s="1" t="s">
        <v>524</v>
      </c>
      <c r="B188" s="2">
        <v>0</v>
      </c>
      <c r="C188" s="1"/>
    </row>
    <row r="189" spans="1:3" ht="12.75">
      <c r="A189" s="1" t="s">
        <v>525</v>
      </c>
      <c r="B189" s="2">
        <v>0</v>
      </c>
      <c r="C189" s="1"/>
    </row>
    <row r="190" spans="1:3" ht="12.75">
      <c r="A190" s="1" t="s">
        <v>526</v>
      </c>
      <c r="B190" s="2">
        <v>0.12</v>
      </c>
      <c r="C190" s="1"/>
    </row>
    <row r="191" spans="1:3" ht="12.75">
      <c r="A191" s="1" t="s">
        <v>527</v>
      </c>
      <c r="B191" s="2">
        <v>0.07</v>
      </c>
      <c r="C191" s="1"/>
    </row>
    <row r="192" spans="1:3" ht="12.75">
      <c r="A192" s="1" t="s">
        <v>528</v>
      </c>
      <c r="B192" s="2">
        <v>0.1</v>
      </c>
      <c r="C192" s="1"/>
    </row>
    <row r="193" spans="1:3" ht="12.75">
      <c r="A193" s="1" t="s">
        <v>529</v>
      </c>
      <c r="B193" s="2">
        <v>0</v>
      </c>
      <c r="C193" s="1"/>
    </row>
    <row r="194" spans="1:3" ht="12.75">
      <c r="A194" s="1" t="s">
        <v>530</v>
      </c>
      <c r="B194" s="2">
        <v>0.02</v>
      </c>
      <c r="C194" s="1"/>
    </row>
    <row r="195" spans="1:3" ht="21.75">
      <c r="A195" s="1" t="s">
        <v>531</v>
      </c>
      <c r="B195" s="2">
        <v>0</v>
      </c>
      <c r="C195" s="1"/>
    </row>
    <row r="196" spans="1:3" ht="21.75">
      <c r="A196" s="1" t="s">
        <v>532</v>
      </c>
      <c r="B196" s="2">
        <v>0.05</v>
      </c>
      <c r="C196" s="1"/>
    </row>
    <row r="197" spans="1:3" ht="12.75">
      <c r="A197" s="1" t="s">
        <v>533</v>
      </c>
      <c r="B197" s="2">
        <v>0.05</v>
      </c>
      <c r="C197" s="1"/>
    </row>
    <row r="198" spans="1:3" ht="12.75">
      <c r="A198" s="1" t="s">
        <v>534</v>
      </c>
      <c r="B198" s="2">
        <v>0</v>
      </c>
      <c r="C198" s="1"/>
    </row>
    <row r="199" spans="1:3" ht="12.75">
      <c r="A199" s="1" t="s">
        <v>535</v>
      </c>
      <c r="B199" s="2">
        <v>0.075</v>
      </c>
      <c r="C199" s="1"/>
    </row>
    <row r="200" spans="1:3" ht="12.75">
      <c r="A200" s="1" t="s">
        <v>536</v>
      </c>
      <c r="B200" s="2">
        <v>0.05</v>
      </c>
      <c r="C200" s="1"/>
    </row>
    <row r="201" spans="1:3" ht="12.75">
      <c r="A201" s="1" t="s">
        <v>537</v>
      </c>
      <c r="B201" s="2">
        <v>0.05</v>
      </c>
      <c r="C201" s="1"/>
    </row>
    <row r="202" spans="1:3" ht="12.75">
      <c r="A202" s="1" t="s">
        <v>538</v>
      </c>
      <c r="B202" s="2">
        <v>0</v>
      </c>
      <c r="C202" s="1"/>
    </row>
    <row r="203" spans="1:3" ht="12.75">
      <c r="A203" s="1" t="s">
        <v>539</v>
      </c>
      <c r="B203" s="2">
        <v>0</v>
      </c>
      <c r="C203" s="1"/>
    </row>
    <row r="204" spans="1:3" ht="21.75">
      <c r="A204" s="1" t="s">
        <v>540</v>
      </c>
      <c r="B204" s="2">
        <v>0</v>
      </c>
      <c r="C204" s="1"/>
    </row>
    <row r="205" spans="1:3" ht="12.75">
      <c r="A205" s="1" t="s">
        <v>541</v>
      </c>
      <c r="B205" s="2">
        <v>0.06</v>
      </c>
      <c r="C205" s="1"/>
    </row>
    <row r="206" spans="1:3" ht="12.75">
      <c r="A206" s="1" t="s">
        <v>542</v>
      </c>
      <c r="B206" s="2">
        <v>0</v>
      </c>
      <c r="C206" s="1"/>
    </row>
    <row r="207" spans="1:3" ht="12.75">
      <c r="A207" s="1" t="s">
        <v>543</v>
      </c>
      <c r="B207" s="2">
        <v>0</v>
      </c>
      <c r="C207" s="1"/>
    </row>
    <row r="208" spans="1:3" ht="12.75">
      <c r="A208" s="1" t="s">
        <v>544</v>
      </c>
      <c r="B208" s="2">
        <v>0</v>
      </c>
      <c r="C208" s="1"/>
    </row>
    <row r="209" spans="1:3" ht="21.75">
      <c r="A209" s="1" t="s">
        <v>545</v>
      </c>
      <c r="B209" s="2">
        <v>0</v>
      </c>
      <c r="C209" s="1"/>
    </row>
    <row r="210" spans="1:3" ht="12.75">
      <c r="A210" s="1" t="s">
        <v>546</v>
      </c>
      <c r="B210" s="2">
        <v>0.05</v>
      </c>
      <c r="C210" s="1"/>
    </row>
    <row r="211" spans="1:3" ht="12.75">
      <c r="A211" s="1" t="s">
        <v>547</v>
      </c>
      <c r="B211" s="2">
        <v>0</v>
      </c>
      <c r="C211" s="1"/>
    </row>
    <row r="212" spans="1:3" ht="12.75">
      <c r="A212" s="1" t="s">
        <v>548</v>
      </c>
      <c r="B212" s="2">
        <v>0</v>
      </c>
      <c r="C212" s="1"/>
    </row>
    <row r="213" spans="1:3" ht="12.75">
      <c r="A213" s="1" t="s">
        <v>549</v>
      </c>
      <c r="B213" s="2">
        <v>0.06</v>
      </c>
      <c r="C213" s="1"/>
    </row>
    <row r="214" spans="1:3" ht="12.75">
      <c r="A214" s="1" t="s">
        <v>550</v>
      </c>
      <c r="B214" s="2">
        <v>0.05</v>
      </c>
      <c r="C214" s="1"/>
    </row>
    <row r="215" spans="1:3" ht="12.75">
      <c r="A215" s="1" t="s">
        <v>551</v>
      </c>
      <c r="B215" s="2">
        <v>0.02</v>
      </c>
      <c r="C215" s="1"/>
    </row>
    <row r="216" spans="1:3" ht="12.75">
      <c r="A216" s="1" t="s">
        <v>552</v>
      </c>
      <c r="B216" s="2">
        <v>0.1</v>
      </c>
      <c r="C216" s="1"/>
    </row>
    <row r="217" spans="1:3" ht="12.75">
      <c r="A217" s="1" t="s">
        <v>553</v>
      </c>
      <c r="B217" s="2">
        <v>0</v>
      </c>
      <c r="C217" s="1"/>
    </row>
    <row r="218" spans="1:3" ht="12.75">
      <c r="A218" s="1" t="s">
        <v>554</v>
      </c>
      <c r="B218" s="2">
        <v>0.08</v>
      </c>
      <c r="C218" s="1"/>
    </row>
    <row r="219" spans="1:3" ht="12.75">
      <c r="A219" s="1" t="s">
        <v>555</v>
      </c>
      <c r="B219" s="2">
        <v>0</v>
      </c>
      <c r="C219" s="1"/>
    </row>
    <row r="220" spans="1:3" ht="12.75">
      <c r="A220" s="1" t="s">
        <v>556</v>
      </c>
      <c r="B220" s="2">
        <v>0</v>
      </c>
      <c r="C220" s="1"/>
    </row>
    <row r="221" spans="1:3" ht="12.75">
      <c r="A221" s="1" t="s">
        <v>557</v>
      </c>
      <c r="B221" s="2">
        <v>0</v>
      </c>
      <c r="C221" s="1"/>
    </row>
    <row r="222" spans="1:3" ht="12.75">
      <c r="A222" s="1" t="s">
        <v>558</v>
      </c>
      <c r="B222" s="2">
        <v>0</v>
      </c>
      <c r="C222" s="1"/>
    </row>
    <row r="223" spans="1:3" ht="12.75">
      <c r="A223" s="1" t="s">
        <v>559</v>
      </c>
      <c r="B223" s="2">
        <v>0.1</v>
      </c>
      <c r="C223" s="1"/>
    </row>
    <row r="224" spans="1:3" ht="12.75">
      <c r="A224" s="1" t="s">
        <v>560</v>
      </c>
      <c r="B224" s="2">
        <v>0</v>
      </c>
      <c r="C224" s="1"/>
    </row>
    <row r="225" spans="1:3" ht="12.75">
      <c r="A225" s="1" t="s">
        <v>561</v>
      </c>
      <c r="B225" s="2">
        <v>0.06</v>
      </c>
      <c r="C225" s="1"/>
    </row>
    <row r="226" spans="1:3" ht="12.75">
      <c r="A226" s="1" t="s">
        <v>562</v>
      </c>
      <c r="B226" s="2">
        <v>0.01</v>
      </c>
      <c r="C226" s="1"/>
    </row>
    <row r="227" spans="1:3" ht="12.75">
      <c r="A227" s="1" t="s">
        <v>563</v>
      </c>
      <c r="B227" s="2">
        <v>0</v>
      </c>
      <c r="C227" s="1"/>
    </row>
    <row r="228" spans="1:3" ht="12.75">
      <c r="A228" s="1" t="s">
        <v>564</v>
      </c>
      <c r="B228" s="2">
        <v>0.03</v>
      </c>
      <c r="C228" s="1"/>
    </row>
    <row r="229" spans="1:3" ht="12.75">
      <c r="A229" s="1" t="s">
        <v>565</v>
      </c>
      <c r="B229" s="2">
        <v>0</v>
      </c>
      <c r="C229" s="1"/>
    </row>
    <row r="230" spans="1:3" ht="12.75">
      <c r="A230" s="1" t="s">
        <v>566</v>
      </c>
      <c r="B230" s="2">
        <v>0</v>
      </c>
      <c r="C230" s="1"/>
    </row>
    <row r="231" spans="1:3" ht="12.75">
      <c r="A231" s="1" t="s">
        <v>567</v>
      </c>
      <c r="B231" s="2">
        <v>0</v>
      </c>
      <c r="C231" s="1"/>
    </row>
    <row r="232" spans="1:3" ht="12.75">
      <c r="A232" s="1" t="s">
        <v>568</v>
      </c>
      <c r="B232" s="2">
        <v>0.08</v>
      </c>
      <c r="C232" s="1"/>
    </row>
    <row r="233" spans="1:3" ht="12.75">
      <c r="A233" s="1" t="s">
        <v>569</v>
      </c>
      <c r="B233" s="2">
        <v>0</v>
      </c>
      <c r="C233" s="1"/>
    </row>
    <row r="234" spans="1:3" ht="12.75">
      <c r="A234" s="1" t="s">
        <v>570</v>
      </c>
      <c r="B234" s="2">
        <v>0</v>
      </c>
      <c r="C234" s="1"/>
    </row>
    <row r="235" spans="1:3" ht="12.75">
      <c r="A235" s="1" t="s">
        <v>571</v>
      </c>
      <c r="B235" s="2">
        <v>0.06</v>
      </c>
      <c r="C235" s="1"/>
    </row>
    <row r="236" spans="1:3" ht="21.75">
      <c r="A236" s="1" t="s">
        <v>572</v>
      </c>
      <c r="B236" s="2">
        <v>0</v>
      </c>
      <c r="C236" s="1"/>
    </row>
    <row r="237" spans="1:3" ht="12.75">
      <c r="A237" s="1" t="s">
        <v>573</v>
      </c>
      <c r="B237" s="2">
        <v>0.05</v>
      </c>
      <c r="C237" s="1"/>
    </row>
    <row r="238" spans="1:3" ht="12.75">
      <c r="A238" s="1" t="s">
        <v>574</v>
      </c>
      <c r="B238" s="2">
        <v>0</v>
      </c>
      <c r="C238" s="1"/>
    </row>
    <row r="239" spans="1:3" ht="12.75">
      <c r="A239" s="1" t="s">
        <v>575</v>
      </c>
      <c r="B239" s="2">
        <v>0</v>
      </c>
      <c r="C239" s="1"/>
    </row>
    <row r="240" spans="1:3" ht="12.75">
      <c r="A240" s="1" t="s">
        <v>576</v>
      </c>
      <c r="B240" s="2">
        <v>0.07</v>
      </c>
      <c r="C240" s="1"/>
    </row>
    <row r="241" spans="1:3" ht="12.75">
      <c r="A241" s="1" t="s">
        <v>577</v>
      </c>
      <c r="B241" s="2">
        <v>0</v>
      </c>
      <c r="C241" s="1"/>
    </row>
    <row r="242" spans="1:3" ht="12.75">
      <c r="A242" s="1" t="s">
        <v>578</v>
      </c>
      <c r="B242" s="2">
        <v>0.05</v>
      </c>
      <c r="C242" s="1"/>
    </row>
    <row r="243" spans="1:3" ht="12.75">
      <c r="A243" s="1" t="s">
        <v>579</v>
      </c>
      <c r="B243" s="2">
        <v>0.03</v>
      </c>
      <c r="C243" s="1"/>
    </row>
    <row r="244" spans="1:3" ht="12.75">
      <c r="A244" s="1" t="s">
        <v>580</v>
      </c>
      <c r="B244" s="2">
        <v>0</v>
      </c>
      <c r="C244" s="1"/>
    </row>
    <row r="245" spans="1:3" ht="12.75">
      <c r="A245" s="1" t="s">
        <v>581</v>
      </c>
      <c r="B245" s="2">
        <v>0</v>
      </c>
      <c r="C245" s="1"/>
    </row>
    <row r="246" spans="1:3" ht="12.75">
      <c r="A246" s="1" t="s">
        <v>582</v>
      </c>
      <c r="B246" s="2">
        <v>0.08</v>
      </c>
      <c r="C246" s="1"/>
    </row>
    <row r="247" spans="1:2" ht="15">
      <c r="A247" s="1" t="s">
        <v>583</v>
      </c>
      <c r="B247" s="2">
        <v>0.05</v>
      </c>
    </row>
    <row r="248" spans="1:2" ht="15">
      <c r="A248" s="1" t="s">
        <v>584</v>
      </c>
      <c r="B248" s="2">
        <v>0</v>
      </c>
    </row>
    <row r="249" spans="1:2" ht="15">
      <c r="A249" s="1" t="s">
        <v>585</v>
      </c>
      <c r="B249" s="2">
        <v>0.05</v>
      </c>
    </row>
    <row r="250" spans="1:2" ht="15">
      <c r="A250" s="1" t="s">
        <v>586</v>
      </c>
      <c r="B250" s="2">
        <v>0.01</v>
      </c>
    </row>
    <row r="251" spans="1:2" ht="15">
      <c r="A251" s="1" t="s">
        <v>587</v>
      </c>
      <c r="B251" s="2">
        <v>0</v>
      </c>
    </row>
    <row r="252" spans="1:2" ht="15">
      <c r="A252" s="1" t="s">
        <v>588</v>
      </c>
      <c r="B252" s="2">
        <v>0</v>
      </c>
    </row>
    <row r="253" spans="1:2" ht="15">
      <c r="A253" s="1" t="s">
        <v>589</v>
      </c>
      <c r="B253" s="2">
        <v>0.02</v>
      </c>
    </row>
    <row r="254" spans="1:2" ht="15">
      <c r="A254" s="1" t="s">
        <v>590</v>
      </c>
      <c r="B254" s="2">
        <v>0.05</v>
      </c>
    </row>
    <row r="255" spans="1:2" ht="15">
      <c r="A255" s="1" t="s">
        <v>591</v>
      </c>
      <c r="B255" s="2">
        <v>0.1</v>
      </c>
    </row>
    <row r="256" spans="1:2" ht="15">
      <c r="A256" s="1" t="s">
        <v>592</v>
      </c>
      <c r="B256" s="2">
        <v>0</v>
      </c>
    </row>
    <row r="257" spans="1:2" ht="15">
      <c r="A257" s="1" t="s">
        <v>593</v>
      </c>
      <c r="B257" s="2">
        <v>0.05</v>
      </c>
    </row>
    <row r="258" spans="1:2" ht="15">
      <c r="A258" s="1" t="s">
        <v>594</v>
      </c>
      <c r="B258" s="2">
        <v>0</v>
      </c>
    </row>
    <row r="259" spans="1:2" ht="23.25">
      <c r="A259" s="1" t="s">
        <v>595</v>
      </c>
      <c r="B259" s="2">
        <v>0</v>
      </c>
    </row>
    <row r="260" spans="1:2" ht="15">
      <c r="A260" s="1" t="s">
        <v>596</v>
      </c>
      <c r="B260" s="2">
        <v>0.05</v>
      </c>
    </row>
    <row r="261" spans="1:2" ht="15">
      <c r="A261" s="1" t="s">
        <v>597</v>
      </c>
      <c r="B261" s="2">
        <v>0</v>
      </c>
    </row>
    <row r="262" spans="1:2" ht="15">
      <c r="A262" s="1" t="s">
        <v>598</v>
      </c>
      <c r="B262" s="2">
        <v>0.1</v>
      </c>
    </row>
    <row r="263" spans="1:2" ht="15">
      <c r="A263" s="1" t="s">
        <v>599</v>
      </c>
      <c r="B263" s="2">
        <v>0.05</v>
      </c>
    </row>
    <row r="264" spans="1:2" ht="15">
      <c r="A264" s="1" t="s">
        <v>600</v>
      </c>
      <c r="B264" s="2">
        <v>0</v>
      </c>
    </row>
    <row r="265" spans="1:2" ht="15">
      <c r="A265" s="1" t="s">
        <v>601</v>
      </c>
      <c r="B265" s="2">
        <v>0.05</v>
      </c>
    </row>
    <row r="266" spans="1:2" ht="15">
      <c r="A266" s="3" t="s">
        <v>602</v>
      </c>
      <c r="B266" s="4">
        <v>0</v>
      </c>
    </row>
    <row r="267" spans="1:2" ht="15">
      <c r="A267" s="3" t="s">
        <v>603</v>
      </c>
      <c r="B267" s="4">
        <v>0</v>
      </c>
    </row>
    <row r="268" spans="1:2" ht="15">
      <c r="A268" s="3" t="s">
        <v>604</v>
      </c>
      <c r="B268" s="4">
        <v>0</v>
      </c>
    </row>
    <row r="269" spans="1:2" ht="15">
      <c r="A269" s="3" t="s">
        <v>605</v>
      </c>
      <c r="B269" s="4">
        <v>0.05</v>
      </c>
    </row>
    <row r="270" spans="1:2" ht="15">
      <c r="A270" s="3" t="s">
        <v>606</v>
      </c>
      <c r="B270" s="4">
        <v>0.1</v>
      </c>
    </row>
    <row r="271" spans="1:2" ht="15">
      <c r="A271" s="3" t="s">
        <v>607</v>
      </c>
      <c r="B271" s="4">
        <v>0</v>
      </c>
    </row>
    <row r="272" spans="1:2" ht="15">
      <c r="A272" s="3" t="s">
        <v>608</v>
      </c>
      <c r="B272" s="4">
        <v>0</v>
      </c>
    </row>
    <row r="273" spans="1:2" ht="15">
      <c r="A273" s="3" t="s">
        <v>609</v>
      </c>
      <c r="B273" s="4">
        <v>0.02</v>
      </c>
    </row>
    <row r="274" spans="1:2" ht="15">
      <c r="A274" s="3" t="s">
        <v>610</v>
      </c>
      <c r="B274" s="4">
        <v>0.1</v>
      </c>
    </row>
    <row r="275" spans="1:2" ht="15">
      <c r="A275" s="3" t="s">
        <v>611</v>
      </c>
      <c r="B275" s="4">
        <v>0</v>
      </c>
    </row>
    <row r="276" spans="1:2" ht="15">
      <c r="A276" s="3" t="s">
        <v>612</v>
      </c>
      <c r="B276" s="4">
        <v>0</v>
      </c>
    </row>
    <row r="277" spans="1:2" ht="15">
      <c r="A277" s="3" t="s">
        <v>613</v>
      </c>
      <c r="B277" s="4">
        <v>0</v>
      </c>
    </row>
    <row r="278" spans="1:2" ht="15">
      <c r="A278" s="3" t="s">
        <v>614</v>
      </c>
      <c r="B278" s="4">
        <v>0.01</v>
      </c>
    </row>
    <row r="279" spans="1:2" ht="15">
      <c r="A279" s="3" t="s">
        <v>615</v>
      </c>
      <c r="B279" s="4">
        <v>0.05</v>
      </c>
    </row>
    <row r="280" spans="1:2" ht="15">
      <c r="A280" s="3" t="s">
        <v>616</v>
      </c>
      <c r="B280" s="4">
        <v>0.07</v>
      </c>
    </row>
    <row r="281" spans="1:2" ht="15">
      <c r="A281" s="3" t="s">
        <v>617</v>
      </c>
      <c r="B281" s="4">
        <v>0</v>
      </c>
    </row>
    <row r="282" spans="1:2" ht="15">
      <c r="A282" s="3" t="s">
        <v>618</v>
      </c>
      <c r="B282" s="4">
        <v>0.06</v>
      </c>
    </row>
    <row r="283" spans="1:2" ht="15">
      <c r="A283" s="3" t="s">
        <v>619</v>
      </c>
      <c r="B283" s="4">
        <v>0.08</v>
      </c>
    </row>
    <row r="284" spans="1:2" ht="15">
      <c r="A284" s="3" t="s">
        <v>620</v>
      </c>
      <c r="B284" s="4">
        <v>0</v>
      </c>
    </row>
    <row r="285" spans="1:2" ht="15">
      <c r="A285" s="3" t="s">
        <v>621</v>
      </c>
      <c r="B285" s="4">
        <v>0.05</v>
      </c>
    </row>
    <row r="286" spans="1:2" ht="15">
      <c r="A286" s="3" t="s">
        <v>622</v>
      </c>
      <c r="B286" s="4">
        <v>0</v>
      </c>
    </row>
    <row r="287" spans="1:2" ht="15">
      <c r="A287" s="3" t="s">
        <v>623</v>
      </c>
      <c r="B287" s="4">
        <v>0</v>
      </c>
    </row>
    <row r="288" spans="1:2" ht="15">
      <c r="A288" s="3" t="s">
        <v>624</v>
      </c>
      <c r="B288" s="4">
        <v>0</v>
      </c>
    </row>
    <row r="289" spans="1:2" ht="15">
      <c r="A289" s="3" t="s">
        <v>625</v>
      </c>
      <c r="B289" s="4">
        <v>0</v>
      </c>
    </row>
    <row r="290" spans="1:2" ht="15">
      <c r="A290" s="3" t="s">
        <v>626</v>
      </c>
      <c r="B290" s="4">
        <v>0</v>
      </c>
    </row>
    <row r="291" spans="1:2" ht="15">
      <c r="A291" s="3" t="s">
        <v>627</v>
      </c>
      <c r="B291" s="4">
        <v>0.12</v>
      </c>
    </row>
    <row r="292" spans="1:2" ht="15">
      <c r="A292" s="3" t="s">
        <v>628</v>
      </c>
      <c r="B292" s="4">
        <v>0.1</v>
      </c>
    </row>
    <row r="293" spans="1:2" ht="15">
      <c r="A293" s="3" t="s">
        <v>629</v>
      </c>
      <c r="B293" s="4">
        <v>0</v>
      </c>
    </row>
    <row r="294" spans="1:2" ht="15">
      <c r="A294" s="3" t="s">
        <v>630</v>
      </c>
      <c r="B294" s="4">
        <v>0</v>
      </c>
    </row>
    <row r="295" spans="1:2" ht="15">
      <c r="A295" s="3" t="s">
        <v>631</v>
      </c>
      <c r="B295" s="4">
        <v>0</v>
      </c>
    </row>
    <row r="296" spans="1:2" ht="15">
      <c r="A296" s="3" t="s">
        <v>632</v>
      </c>
      <c r="B296" s="4">
        <v>0.1</v>
      </c>
    </row>
    <row r="297" spans="1:2" ht="15">
      <c r="A297" s="3" t="s">
        <v>633</v>
      </c>
      <c r="B297" s="4">
        <v>0.07</v>
      </c>
    </row>
    <row r="298" spans="1:2" ht="15">
      <c r="A298" s="3" t="s">
        <v>634</v>
      </c>
      <c r="B298" s="4">
        <v>0</v>
      </c>
    </row>
    <row r="299" spans="1:2" ht="15">
      <c r="A299" s="3" t="s">
        <v>634</v>
      </c>
      <c r="B299" s="4">
        <v>0</v>
      </c>
    </row>
    <row r="300" spans="1:2" ht="15">
      <c r="A300" s="3" t="s">
        <v>635</v>
      </c>
      <c r="B300" s="4">
        <v>0</v>
      </c>
    </row>
    <row r="301" spans="1:2" ht="15">
      <c r="A301" s="3" t="s">
        <v>636</v>
      </c>
      <c r="B301" s="4">
        <v>0</v>
      </c>
    </row>
    <row r="302" spans="1:2" ht="15">
      <c r="A302" s="3" t="s">
        <v>637</v>
      </c>
      <c r="B302" s="4">
        <v>0</v>
      </c>
    </row>
    <row r="303" spans="1:2" ht="15">
      <c r="A303" s="3" t="s">
        <v>638</v>
      </c>
      <c r="B303" s="4">
        <v>0.06</v>
      </c>
    </row>
    <row r="304" spans="1:2" ht="15">
      <c r="A304" s="3" t="s">
        <v>639</v>
      </c>
      <c r="B304" s="4">
        <v>0</v>
      </c>
    </row>
    <row r="305" spans="1:2" ht="15">
      <c r="A305" s="3" t="s">
        <v>640</v>
      </c>
      <c r="B305" s="4">
        <v>0</v>
      </c>
    </row>
    <row r="306" spans="1:2" ht="15">
      <c r="A306" s="3" t="s">
        <v>641</v>
      </c>
      <c r="B306" s="4">
        <v>0</v>
      </c>
    </row>
    <row r="307" spans="1:2" ht="15">
      <c r="A307" s="3" t="s">
        <v>642</v>
      </c>
      <c r="B307" s="4">
        <v>0</v>
      </c>
    </row>
    <row r="308" spans="1:2" ht="15">
      <c r="A308" s="3" t="s">
        <v>643</v>
      </c>
      <c r="B308" s="4">
        <v>0.08</v>
      </c>
    </row>
    <row r="309" spans="1:2" ht="15">
      <c r="A309" s="3" t="s">
        <v>644</v>
      </c>
      <c r="B309" s="4">
        <v>0</v>
      </c>
    </row>
    <row r="310" spans="1:2" ht="15">
      <c r="A310" s="3" t="s">
        <v>645</v>
      </c>
      <c r="B310" s="4">
        <v>0.075</v>
      </c>
    </row>
    <row r="311" spans="1:2" ht="15">
      <c r="A311" s="3" t="s">
        <v>646</v>
      </c>
      <c r="B311" s="4">
        <v>0</v>
      </c>
    </row>
    <row r="312" spans="1:2" ht="15">
      <c r="A312" s="3" t="s">
        <v>647</v>
      </c>
      <c r="B312" s="4">
        <v>0</v>
      </c>
    </row>
    <row r="313" spans="1:2" ht="15">
      <c r="A313" s="3" t="s">
        <v>648</v>
      </c>
      <c r="B313" s="4">
        <v>0</v>
      </c>
    </row>
    <row r="314" spans="1:2" ht="15">
      <c r="A314" s="3" t="s">
        <v>649</v>
      </c>
      <c r="B314" s="4">
        <v>0</v>
      </c>
    </row>
    <row r="315" spans="1:2" ht="15">
      <c r="A315" s="3" t="s">
        <v>650</v>
      </c>
      <c r="B315" s="4">
        <v>0</v>
      </c>
    </row>
    <row r="316" spans="1:2" ht="15">
      <c r="A316" s="3" t="s">
        <v>651</v>
      </c>
      <c r="B316" s="4">
        <v>0</v>
      </c>
    </row>
    <row r="317" spans="1:2" ht="15">
      <c r="A317" s="3" t="s">
        <v>652</v>
      </c>
      <c r="B317" s="4">
        <v>0</v>
      </c>
    </row>
    <row r="318" spans="1:2" ht="15">
      <c r="A318" s="3" t="s">
        <v>653</v>
      </c>
      <c r="B318" s="4">
        <v>0.05</v>
      </c>
    </row>
    <row r="319" spans="1:2" ht="15">
      <c r="A319" s="3" t="s">
        <v>654</v>
      </c>
      <c r="B319" s="4">
        <v>0</v>
      </c>
    </row>
    <row r="320" spans="1:2" ht="15">
      <c r="A320" s="3" t="s">
        <v>655</v>
      </c>
      <c r="B320" s="4">
        <v>0.13</v>
      </c>
    </row>
    <row r="321" spans="1:2" ht="15">
      <c r="A321" s="3" t="s">
        <v>656</v>
      </c>
      <c r="B321" s="4">
        <v>0.05</v>
      </c>
    </row>
    <row r="322" spans="1:2" ht="15">
      <c r="A322" s="3" t="s">
        <v>657</v>
      </c>
      <c r="B322" s="4">
        <v>0.1</v>
      </c>
    </row>
    <row r="323" spans="1:2" ht="15">
      <c r="A323" s="3" t="s">
        <v>657</v>
      </c>
      <c r="B323" s="4">
        <v>0.1</v>
      </c>
    </row>
    <row r="324" spans="1:2" ht="15">
      <c r="A324" s="3" t="s">
        <v>658</v>
      </c>
      <c r="B324" s="4">
        <v>0.12</v>
      </c>
    </row>
    <row r="325" spans="1:2" ht="15">
      <c r="A325" s="3" t="s">
        <v>659</v>
      </c>
      <c r="B325" s="4">
        <v>0</v>
      </c>
    </row>
    <row r="326" spans="1:2" ht="15">
      <c r="A326" s="3" t="s">
        <v>660</v>
      </c>
      <c r="B326" s="4">
        <v>0</v>
      </c>
    </row>
    <row r="327" spans="1:2" ht="15">
      <c r="A327" s="3" t="s">
        <v>661</v>
      </c>
      <c r="B327" s="4">
        <v>0</v>
      </c>
    </row>
    <row r="328" spans="1:2" ht="15">
      <c r="A328" s="3" t="s">
        <v>662</v>
      </c>
      <c r="B328" s="4">
        <v>0</v>
      </c>
    </row>
    <row r="329" spans="1:2" ht="15">
      <c r="A329" s="3" t="s">
        <v>663</v>
      </c>
      <c r="B329" s="4">
        <v>0.05</v>
      </c>
    </row>
    <row r="330" spans="1:2" ht="15">
      <c r="A330" s="3" t="s">
        <v>664</v>
      </c>
      <c r="B330" s="4">
        <v>0</v>
      </c>
    </row>
    <row r="331" spans="1:2" ht="15">
      <c r="A331" s="3" t="s">
        <v>665</v>
      </c>
      <c r="B331" s="4">
        <v>0</v>
      </c>
    </row>
    <row r="332" spans="1:2" ht="15">
      <c r="A332" s="3" t="s">
        <v>666</v>
      </c>
      <c r="B332" s="4">
        <v>0.05</v>
      </c>
    </row>
    <row r="333" spans="1:2" ht="15">
      <c r="A333" s="3" t="s">
        <v>667</v>
      </c>
      <c r="B333" s="4">
        <v>0</v>
      </c>
    </row>
    <row r="334" spans="1:2" ht="15">
      <c r="A334" s="3" t="s">
        <v>668</v>
      </c>
      <c r="B334" s="4">
        <v>0.05</v>
      </c>
    </row>
    <row r="335" spans="1:2" ht="15">
      <c r="A335" s="3" t="s">
        <v>669</v>
      </c>
      <c r="B335" s="4">
        <v>0.1</v>
      </c>
    </row>
    <row r="336" spans="1:2" ht="15">
      <c r="A336" s="3" t="s">
        <v>670</v>
      </c>
      <c r="B336" s="4">
        <v>0</v>
      </c>
    </row>
    <row r="337" spans="1:2" ht="15">
      <c r="A337" s="3" t="s">
        <v>671</v>
      </c>
      <c r="B337" s="4">
        <v>0.02</v>
      </c>
    </row>
    <row r="338" spans="1:2" ht="15">
      <c r="A338" s="3" t="s">
        <v>672</v>
      </c>
      <c r="B338" s="4">
        <v>0.06</v>
      </c>
    </row>
    <row r="339" spans="1:2" ht="15">
      <c r="A339" s="3" t="s">
        <v>673</v>
      </c>
      <c r="B339" s="4">
        <v>0.03</v>
      </c>
    </row>
    <row r="340" spans="1:2" ht="15">
      <c r="A340" s="3" t="s">
        <v>674</v>
      </c>
      <c r="B340" s="4">
        <v>0</v>
      </c>
    </row>
    <row r="341" spans="1:2" ht="15">
      <c r="A341" s="3" t="s">
        <v>675</v>
      </c>
      <c r="B341" s="4">
        <v>0</v>
      </c>
    </row>
    <row r="342" spans="1:2" ht="15">
      <c r="A342" s="3" t="s">
        <v>676</v>
      </c>
      <c r="B342" s="4">
        <v>0.1</v>
      </c>
    </row>
    <row r="343" spans="1:2" ht="15">
      <c r="A343" s="3" t="s">
        <v>677</v>
      </c>
      <c r="B343" s="4">
        <v>0.05</v>
      </c>
    </row>
    <row r="344" spans="1:2" ht="15">
      <c r="A344" s="3" t="s">
        <v>678</v>
      </c>
      <c r="B344" s="4">
        <v>0</v>
      </c>
    </row>
    <row r="345" spans="1:2" ht="15">
      <c r="A345" s="3" t="s">
        <v>679</v>
      </c>
      <c r="B345" s="4">
        <v>0.06</v>
      </c>
    </row>
    <row r="346" spans="1:2" ht="15">
      <c r="A346" s="3" t="s">
        <v>680</v>
      </c>
      <c r="B346" s="4">
        <v>0.05</v>
      </c>
    </row>
    <row r="347" spans="1:2" ht="15">
      <c r="A347" s="3" t="s">
        <v>681</v>
      </c>
      <c r="B347" s="4">
        <v>0.1</v>
      </c>
    </row>
    <row r="348" spans="1:2" ht="15">
      <c r="A348" s="3" t="s">
        <v>682</v>
      </c>
      <c r="B348" s="4">
        <v>0</v>
      </c>
    </row>
    <row r="349" spans="1:2" ht="15">
      <c r="A349" s="3" t="s">
        <v>683</v>
      </c>
      <c r="B349" s="4">
        <v>0</v>
      </c>
    </row>
    <row r="350" spans="1:2" ht="15">
      <c r="A350" s="3" t="s">
        <v>684</v>
      </c>
      <c r="B350" s="4">
        <v>0.08</v>
      </c>
    </row>
    <row r="351" spans="1:2" ht="15">
      <c r="A351" s="3" t="s">
        <v>685</v>
      </c>
      <c r="B351" s="4">
        <v>0</v>
      </c>
    </row>
    <row r="352" spans="1:2" ht="15">
      <c r="A352" s="3" t="s">
        <v>686</v>
      </c>
      <c r="B352" s="4">
        <v>0</v>
      </c>
    </row>
    <row r="353" spans="1:2" ht="15">
      <c r="A353" s="3" t="s">
        <v>687</v>
      </c>
      <c r="B353" s="4">
        <v>0.05</v>
      </c>
    </row>
    <row r="354" spans="1:2" ht="15">
      <c r="A354" s="3" t="s">
        <v>688</v>
      </c>
      <c r="B354" s="4">
        <v>0.1</v>
      </c>
    </row>
    <row r="355" spans="1:2" ht="15">
      <c r="A355" s="3" t="s">
        <v>689</v>
      </c>
      <c r="B355" s="4">
        <v>0</v>
      </c>
    </row>
    <row r="356" spans="1:2" ht="15">
      <c r="A356" s="3" t="s">
        <v>690</v>
      </c>
      <c r="B356" s="4">
        <v>0.03</v>
      </c>
    </row>
    <row r="357" spans="1:2" ht="15">
      <c r="A357" s="3" t="s">
        <v>691</v>
      </c>
      <c r="B357" s="4">
        <v>0.04</v>
      </c>
    </row>
    <row r="358" spans="1:2" ht="15">
      <c r="A358" s="3" t="s">
        <v>692</v>
      </c>
      <c r="B358" s="4">
        <v>0</v>
      </c>
    </row>
    <row r="359" spans="1:2" ht="15">
      <c r="A359" s="3" t="s">
        <v>693</v>
      </c>
      <c r="B359" s="4">
        <v>0</v>
      </c>
    </row>
    <row r="360" spans="1:2" ht="15">
      <c r="A360" s="3" t="s">
        <v>694</v>
      </c>
      <c r="B360" s="4">
        <v>0</v>
      </c>
    </row>
    <row r="361" spans="1:2" ht="15">
      <c r="A361" s="3" t="s">
        <v>695</v>
      </c>
      <c r="B361" s="4">
        <v>0</v>
      </c>
    </row>
    <row r="362" spans="1:2" ht="15">
      <c r="A362" s="3" t="s">
        <v>696</v>
      </c>
      <c r="B362" s="4">
        <v>0.1</v>
      </c>
    </row>
    <row r="363" spans="1:2" ht="15">
      <c r="A363" s="3" t="s">
        <v>697</v>
      </c>
      <c r="B363" s="4">
        <v>0.1</v>
      </c>
    </row>
    <row r="364" spans="1:2" ht="15">
      <c r="A364" s="3" t="s">
        <v>698</v>
      </c>
      <c r="B364" s="4">
        <v>0</v>
      </c>
    </row>
    <row r="365" spans="1:2" ht="15">
      <c r="A365" s="3" t="s">
        <v>699</v>
      </c>
      <c r="B365" s="4">
        <v>0</v>
      </c>
    </row>
    <row r="366" spans="1:2" ht="15">
      <c r="A366" s="3" t="s">
        <v>700</v>
      </c>
      <c r="B366" s="4">
        <v>0.03</v>
      </c>
    </row>
    <row r="367" spans="1:2" ht="15">
      <c r="A367" s="3" t="s">
        <v>701</v>
      </c>
      <c r="B367" s="4">
        <v>0</v>
      </c>
    </row>
    <row r="368" spans="1:2" ht="15">
      <c r="A368" s="3" t="s">
        <v>702</v>
      </c>
      <c r="B368" s="4">
        <v>0</v>
      </c>
    </row>
    <row r="369" spans="1:2" ht="15">
      <c r="A369" s="3" t="s">
        <v>703</v>
      </c>
      <c r="B369" s="4">
        <v>0</v>
      </c>
    </row>
    <row r="370" spans="1:2" ht="15">
      <c r="A370" s="3" t="s">
        <v>704</v>
      </c>
      <c r="B370" s="4">
        <v>0.1</v>
      </c>
    </row>
    <row r="371" spans="1:2" ht="15">
      <c r="A371" s="3" t="s">
        <v>705</v>
      </c>
      <c r="B371" s="4">
        <v>0</v>
      </c>
    </row>
    <row r="372" spans="1:2" ht="15">
      <c r="A372" s="3" t="s">
        <v>705</v>
      </c>
      <c r="B372" s="4">
        <v>0</v>
      </c>
    </row>
    <row r="373" spans="1:2" ht="15">
      <c r="A373" s="3" t="s">
        <v>706</v>
      </c>
      <c r="B373" s="4">
        <v>0.05</v>
      </c>
    </row>
    <row r="374" spans="1:2" ht="15">
      <c r="A374" s="3" t="s">
        <v>707</v>
      </c>
      <c r="B374" s="4">
        <v>0.05</v>
      </c>
    </row>
    <row r="375" spans="1:2" ht="15">
      <c r="A375" s="3" t="s">
        <v>708</v>
      </c>
      <c r="B375" s="4">
        <v>0.05</v>
      </c>
    </row>
    <row r="376" spans="1:2" ht="15">
      <c r="A376" s="3" t="s">
        <v>709</v>
      </c>
      <c r="B376" s="4">
        <v>0.075</v>
      </c>
    </row>
    <row r="377" spans="1:2" ht="15">
      <c r="A377" s="3" t="s">
        <v>710</v>
      </c>
      <c r="B377" s="4">
        <v>0</v>
      </c>
    </row>
    <row r="378" spans="1:2" ht="15">
      <c r="A378" s="3" t="s">
        <v>711</v>
      </c>
      <c r="B378" s="4">
        <v>0</v>
      </c>
    </row>
    <row r="379" spans="1:2" ht="15">
      <c r="A379" s="3" t="s">
        <v>712</v>
      </c>
      <c r="B379" s="4">
        <v>0.1</v>
      </c>
    </row>
    <row r="380" spans="1:2" ht="15">
      <c r="A380" s="3" t="s">
        <v>713</v>
      </c>
      <c r="B380" s="4">
        <v>0</v>
      </c>
    </row>
    <row r="381" spans="1:2" ht="15">
      <c r="A381" s="3" t="s">
        <v>714</v>
      </c>
      <c r="B381" s="4">
        <v>0</v>
      </c>
    </row>
    <row r="382" spans="1:2" ht="15">
      <c r="A382" s="3" t="s">
        <v>715</v>
      </c>
      <c r="B382" s="4">
        <v>0.03</v>
      </c>
    </row>
    <row r="383" spans="1:2" ht="15">
      <c r="A383" s="3" t="s">
        <v>716</v>
      </c>
      <c r="B383" s="4">
        <v>0.08</v>
      </c>
    </row>
    <row r="384" spans="1:2" ht="15">
      <c r="A384" s="3" t="s">
        <v>717</v>
      </c>
      <c r="B384" s="4">
        <v>0</v>
      </c>
    </row>
    <row r="385" spans="1:2" ht="15">
      <c r="A385" s="3" t="s">
        <v>718</v>
      </c>
      <c r="B385" s="4">
        <v>0.06</v>
      </c>
    </row>
    <row r="386" spans="1:2" ht="15">
      <c r="A386" s="3" t="s">
        <v>719</v>
      </c>
      <c r="B386" s="4">
        <v>0.075</v>
      </c>
    </row>
    <row r="387" spans="1:2" ht="15">
      <c r="A387" s="3" t="s">
        <v>720</v>
      </c>
      <c r="B387" s="4">
        <v>0</v>
      </c>
    </row>
    <row r="388" spans="1:2" ht="15">
      <c r="A388" s="3" t="s">
        <v>721</v>
      </c>
      <c r="B388" s="4">
        <v>0.1</v>
      </c>
    </row>
    <row r="389" spans="1:2" ht="15">
      <c r="A389" s="3" t="s">
        <v>722</v>
      </c>
      <c r="B389" s="4">
        <v>0.05</v>
      </c>
    </row>
    <row r="390" spans="1:2" ht="15">
      <c r="A390" s="3" t="s">
        <v>723</v>
      </c>
      <c r="B390" s="4">
        <v>0.0625</v>
      </c>
    </row>
    <row r="391" spans="1:2" ht="15">
      <c r="A391" s="3" t="s">
        <v>724</v>
      </c>
      <c r="B391" s="4">
        <v>0</v>
      </c>
    </row>
    <row r="392" spans="1:2" ht="15">
      <c r="A392" s="3" t="s">
        <v>725</v>
      </c>
      <c r="B392" s="4">
        <v>0.06</v>
      </c>
    </row>
    <row r="393" spans="1:2" ht="15">
      <c r="A393" s="3" t="s">
        <v>726</v>
      </c>
      <c r="B393" s="4">
        <v>0</v>
      </c>
    </row>
    <row r="394" spans="1:2" ht="15">
      <c r="A394" s="3" t="s">
        <v>727</v>
      </c>
      <c r="B394" s="4">
        <v>0.06</v>
      </c>
    </row>
    <row r="395" spans="1:2" ht="15">
      <c r="A395" s="3" t="s">
        <v>728</v>
      </c>
      <c r="B395" s="4">
        <v>0.06</v>
      </c>
    </row>
    <row r="396" spans="1:2" ht="15">
      <c r="A396" s="3" t="s">
        <v>729</v>
      </c>
      <c r="B396" s="4">
        <v>0.05</v>
      </c>
    </row>
    <row r="397" spans="1:2" ht="15">
      <c r="A397" s="3" t="s">
        <v>730</v>
      </c>
      <c r="B397" s="4">
        <v>0</v>
      </c>
    </row>
    <row r="398" spans="1:2" ht="15">
      <c r="A398" s="3" t="s">
        <v>731</v>
      </c>
      <c r="B398" s="4">
        <v>0</v>
      </c>
    </row>
    <row r="399" spans="1:2" ht="15">
      <c r="A399" s="3" t="s">
        <v>732</v>
      </c>
      <c r="B399" s="4">
        <v>0</v>
      </c>
    </row>
    <row r="400" spans="1:2" ht="15">
      <c r="A400" s="3" t="s">
        <v>733</v>
      </c>
      <c r="B400" s="4">
        <v>0</v>
      </c>
    </row>
    <row r="401" spans="1:2" ht="15">
      <c r="A401" s="3" t="s">
        <v>734</v>
      </c>
      <c r="B401" s="4">
        <v>0</v>
      </c>
    </row>
    <row r="402" spans="1:2" ht="15">
      <c r="A402" s="3" t="s">
        <v>735</v>
      </c>
      <c r="B402" s="4">
        <v>0</v>
      </c>
    </row>
    <row r="403" spans="1:2" ht="15">
      <c r="A403" s="3" t="s">
        <v>736</v>
      </c>
      <c r="B403" s="4">
        <v>0</v>
      </c>
    </row>
    <row r="404" spans="1:2" ht="15">
      <c r="A404" s="3" t="s">
        <v>737</v>
      </c>
      <c r="B404" s="4">
        <v>0</v>
      </c>
    </row>
    <row r="405" spans="1:2" ht="15">
      <c r="A405" s="3" t="s">
        <v>738</v>
      </c>
      <c r="B405" s="4">
        <v>0</v>
      </c>
    </row>
    <row r="406" spans="1:2" ht="15">
      <c r="A406" s="3" t="s">
        <v>739</v>
      </c>
      <c r="B406" s="4">
        <v>0</v>
      </c>
    </row>
    <row r="407" spans="1:2" ht="15">
      <c r="A407" s="3" t="s">
        <v>740</v>
      </c>
      <c r="B407" s="4">
        <v>0.1</v>
      </c>
    </row>
    <row r="408" spans="1:2" ht="15">
      <c r="A408" s="3" t="s">
        <v>741</v>
      </c>
      <c r="B408" s="4">
        <v>0</v>
      </c>
    </row>
    <row r="409" spans="1:2" ht="15">
      <c r="A409" s="3" t="s">
        <v>742</v>
      </c>
      <c r="B409" s="4">
        <v>0.08</v>
      </c>
    </row>
    <row r="410" spans="1:2" ht="15">
      <c r="A410" s="3" t="s">
        <v>743</v>
      </c>
      <c r="B410" s="4">
        <v>0</v>
      </c>
    </row>
    <row r="411" spans="1:2" ht="15">
      <c r="A411" s="3" t="s">
        <v>744</v>
      </c>
      <c r="B411" s="4">
        <v>0.1</v>
      </c>
    </row>
    <row r="412" spans="1:2" ht="15">
      <c r="A412" s="3" t="s">
        <v>745</v>
      </c>
      <c r="B412" s="4">
        <v>0</v>
      </c>
    </row>
    <row r="413" spans="1:2" ht="15">
      <c r="A413" s="3" t="s">
        <v>746</v>
      </c>
      <c r="B413" s="4">
        <v>0.05</v>
      </c>
    </row>
    <row r="414" spans="1:2" ht="15">
      <c r="A414" s="3" t="s">
        <v>747</v>
      </c>
      <c r="B414" s="4">
        <v>0</v>
      </c>
    </row>
    <row r="415" spans="1:2" ht="15">
      <c r="A415" s="3" t="s">
        <v>748</v>
      </c>
      <c r="B415" s="4">
        <v>0.08</v>
      </c>
    </row>
    <row r="416" spans="1:2" ht="15">
      <c r="A416" s="3" t="s">
        <v>749</v>
      </c>
      <c r="B416" s="4">
        <v>0</v>
      </c>
    </row>
    <row r="417" spans="1:2" ht="15">
      <c r="A417" s="3" t="s">
        <v>750</v>
      </c>
      <c r="B417" s="4">
        <v>0</v>
      </c>
    </row>
    <row r="418" spans="1:2" ht="15">
      <c r="A418" s="3" t="s">
        <v>751</v>
      </c>
      <c r="B418" s="4">
        <v>0.05</v>
      </c>
    </row>
    <row r="419" spans="1:2" ht="15">
      <c r="A419" s="3" t="s">
        <v>752</v>
      </c>
      <c r="B419" s="4">
        <v>0</v>
      </c>
    </row>
    <row r="420" spans="1:2" ht="15">
      <c r="A420" s="3" t="s">
        <v>753</v>
      </c>
      <c r="B420" s="4">
        <v>0</v>
      </c>
    </row>
    <row r="421" spans="1:2" ht="15">
      <c r="A421" s="3" t="s">
        <v>754</v>
      </c>
      <c r="B421" s="4">
        <v>0.1</v>
      </c>
    </row>
    <row r="422" spans="1:2" ht="15">
      <c r="A422" s="3" t="s">
        <v>755</v>
      </c>
      <c r="B422" s="4">
        <v>0</v>
      </c>
    </row>
    <row r="423" spans="1:2" ht="15">
      <c r="A423" s="3" t="s">
        <v>756</v>
      </c>
      <c r="B423" s="4">
        <v>0.1</v>
      </c>
    </row>
    <row r="424" spans="1:2" ht="15">
      <c r="A424" s="3" t="s">
        <v>757</v>
      </c>
      <c r="B424" s="4">
        <v>0.05</v>
      </c>
    </row>
    <row r="425" spans="1:2" ht="15">
      <c r="A425" s="3" t="s">
        <v>758</v>
      </c>
      <c r="B425" s="4">
        <v>0</v>
      </c>
    </row>
    <row r="426" spans="1:2" ht="15">
      <c r="A426" s="3" t="s">
        <v>759</v>
      </c>
      <c r="B426" s="4">
        <v>0.05</v>
      </c>
    </row>
    <row r="427" spans="1:2" ht="15">
      <c r="A427" s="3" t="s">
        <v>760</v>
      </c>
      <c r="B427" s="4">
        <v>0</v>
      </c>
    </row>
    <row r="428" spans="1:2" ht="15">
      <c r="A428" s="3" t="s">
        <v>761</v>
      </c>
      <c r="B428" s="4">
        <v>0</v>
      </c>
    </row>
    <row r="429" spans="1:2" ht="15">
      <c r="A429" s="3" t="s">
        <v>762</v>
      </c>
      <c r="B429" s="4">
        <v>0.1</v>
      </c>
    </row>
    <row r="430" spans="1:2" ht="15">
      <c r="A430" s="3" t="s">
        <v>763</v>
      </c>
      <c r="B430" s="4">
        <v>0</v>
      </c>
    </row>
    <row r="431" spans="1:2" ht="15">
      <c r="A431" s="3" t="s">
        <v>764</v>
      </c>
      <c r="B431" s="4">
        <v>0.1</v>
      </c>
    </row>
    <row r="432" spans="1:2" ht="15">
      <c r="A432" s="3" t="s">
        <v>765</v>
      </c>
      <c r="B432" s="4">
        <v>0</v>
      </c>
    </row>
    <row r="433" spans="1:2" ht="15">
      <c r="A433" s="3" t="s">
        <v>766</v>
      </c>
      <c r="B433" s="4">
        <v>0</v>
      </c>
    </row>
    <row r="434" spans="1:2" ht="15">
      <c r="A434" s="3" t="s">
        <v>767</v>
      </c>
      <c r="B434" s="4">
        <v>0</v>
      </c>
    </row>
    <row r="435" spans="1:2" ht="15">
      <c r="A435" s="3" t="s">
        <v>768</v>
      </c>
      <c r="B435" s="4">
        <v>0</v>
      </c>
    </row>
    <row r="436" spans="1:2" ht="15">
      <c r="A436" s="3" t="s">
        <v>769</v>
      </c>
      <c r="B436" s="4">
        <v>0.06</v>
      </c>
    </row>
    <row r="437" spans="1:2" ht="15">
      <c r="A437" s="3" t="s">
        <v>770</v>
      </c>
      <c r="B437" s="4">
        <v>0</v>
      </c>
    </row>
    <row r="438" spans="1:2" ht="15">
      <c r="A438" s="3" t="s">
        <v>771</v>
      </c>
      <c r="B438" s="4">
        <v>0</v>
      </c>
    </row>
    <row r="439" spans="1:2" ht="15">
      <c r="A439" s="3" t="s">
        <v>772</v>
      </c>
      <c r="B439" s="4">
        <v>0</v>
      </c>
    </row>
    <row r="440" spans="1:2" ht="15">
      <c r="A440" s="3" t="s">
        <v>773</v>
      </c>
      <c r="B440" s="4">
        <v>0</v>
      </c>
    </row>
    <row r="441" spans="1:2" ht="15">
      <c r="A441" s="3" t="s">
        <v>774</v>
      </c>
      <c r="B441" s="4">
        <v>0</v>
      </c>
    </row>
    <row r="442" spans="1:2" ht="15">
      <c r="A442" s="3" t="s">
        <v>775</v>
      </c>
      <c r="B442" s="4">
        <v>0.1</v>
      </c>
    </row>
    <row r="443" spans="1:2" ht="15">
      <c r="A443" s="3" t="s">
        <v>776</v>
      </c>
      <c r="B443" s="4">
        <v>0</v>
      </c>
    </row>
    <row r="444" spans="1:2" ht="15">
      <c r="A444" s="3" t="s">
        <v>777</v>
      </c>
      <c r="B444" s="4">
        <v>0.06</v>
      </c>
    </row>
    <row r="445" spans="1:2" ht="15">
      <c r="A445" s="3" t="s">
        <v>778</v>
      </c>
      <c r="B445" s="4">
        <v>0.03</v>
      </c>
    </row>
    <row r="446" spans="1:2" ht="15">
      <c r="A446" s="3" t="s">
        <v>779</v>
      </c>
      <c r="B446" s="4">
        <v>0.05</v>
      </c>
    </row>
    <row r="447" spans="1:2" ht="15">
      <c r="A447" s="3" t="s">
        <v>780</v>
      </c>
      <c r="B447" s="4">
        <v>0</v>
      </c>
    </row>
    <row r="448" spans="1:2" ht="15">
      <c r="A448" s="3" t="s">
        <v>781</v>
      </c>
      <c r="B448" s="4">
        <v>0</v>
      </c>
    </row>
    <row r="449" spans="1:2" ht="15">
      <c r="A449" s="3" t="s">
        <v>782</v>
      </c>
      <c r="B449" s="4">
        <v>0.12</v>
      </c>
    </row>
    <row r="450" spans="1:2" ht="15">
      <c r="A450" s="3" t="s">
        <v>783</v>
      </c>
      <c r="B450" s="4">
        <v>0</v>
      </c>
    </row>
    <row r="451" spans="1:2" ht="15">
      <c r="A451" s="3" t="s">
        <v>784</v>
      </c>
      <c r="B451" s="4">
        <v>0</v>
      </c>
    </row>
    <row r="452" spans="1:2" ht="15">
      <c r="A452" s="3" t="s">
        <v>785</v>
      </c>
      <c r="B452" s="4">
        <v>0</v>
      </c>
    </row>
    <row r="453" spans="1:2" ht="15">
      <c r="A453" s="3" t="s">
        <v>786</v>
      </c>
      <c r="B453" s="4">
        <v>0.01</v>
      </c>
    </row>
    <row r="454" spans="1:2" ht="15">
      <c r="A454" s="3" t="s">
        <v>787</v>
      </c>
      <c r="B454" s="4">
        <v>0</v>
      </c>
    </row>
    <row r="455" spans="1:2" ht="15">
      <c r="A455" s="3" t="s">
        <v>788</v>
      </c>
      <c r="B455" s="4">
        <v>0</v>
      </c>
    </row>
    <row r="456" spans="1:2" ht="15">
      <c r="A456" s="3" t="s">
        <v>789</v>
      </c>
      <c r="B456" s="4">
        <v>0.07</v>
      </c>
    </row>
    <row r="457" spans="1:2" ht="15">
      <c r="A457" s="3" t="s">
        <v>790</v>
      </c>
      <c r="B457" s="4">
        <v>0.05</v>
      </c>
    </row>
    <row r="458" spans="1:2" ht="15">
      <c r="A458" s="3" t="s">
        <v>791</v>
      </c>
      <c r="B458" s="4">
        <v>0</v>
      </c>
    </row>
    <row r="459" spans="1:2" ht="15">
      <c r="A459" s="3" t="s">
        <v>792</v>
      </c>
      <c r="B459" s="4">
        <v>0</v>
      </c>
    </row>
    <row r="460" spans="1:2" ht="15">
      <c r="A460" s="3" t="s">
        <v>793</v>
      </c>
      <c r="B460" s="4">
        <v>0</v>
      </c>
    </row>
    <row r="461" spans="1:2" ht="15">
      <c r="A461" s="3" t="s">
        <v>794</v>
      </c>
      <c r="B461" s="4">
        <v>0.1</v>
      </c>
    </row>
    <row r="462" spans="1:2" ht="15">
      <c r="A462" s="3" t="s">
        <v>795</v>
      </c>
      <c r="B462" s="4">
        <v>0</v>
      </c>
    </row>
    <row r="463" spans="1:2" ht="15">
      <c r="A463" s="3" t="s">
        <v>796</v>
      </c>
      <c r="B463" s="4">
        <v>0</v>
      </c>
    </row>
    <row r="464" spans="1:2" ht="15">
      <c r="A464" s="3" t="s">
        <v>797</v>
      </c>
      <c r="B464" s="4">
        <v>0</v>
      </c>
    </row>
    <row r="465" spans="1:2" ht="15">
      <c r="A465" s="3" t="s">
        <v>798</v>
      </c>
      <c r="B465" s="4">
        <v>0.09</v>
      </c>
    </row>
    <row r="466" spans="1:2" ht="15">
      <c r="A466" s="3" t="s">
        <v>799</v>
      </c>
      <c r="B466" s="4">
        <v>0</v>
      </c>
    </row>
    <row r="467" spans="1:2" ht="15">
      <c r="A467" s="3" t="s">
        <v>800</v>
      </c>
      <c r="B467" s="4">
        <v>0.1</v>
      </c>
    </row>
    <row r="468" spans="1:2" ht="15">
      <c r="A468" s="3" t="s">
        <v>801</v>
      </c>
      <c r="B468" s="4">
        <v>0</v>
      </c>
    </row>
    <row r="469" spans="1:2" ht="15">
      <c r="A469" s="3" t="s">
        <v>802</v>
      </c>
      <c r="B469" s="4">
        <v>0</v>
      </c>
    </row>
    <row r="470" spans="1:2" ht="15">
      <c r="A470" s="3" t="s">
        <v>803</v>
      </c>
      <c r="B470" s="4">
        <v>0.05</v>
      </c>
    </row>
    <row r="471" spans="1:2" ht="15">
      <c r="A471" s="3" t="s">
        <v>804</v>
      </c>
      <c r="B471" s="4">
        <v>0.06</v>
      </c>
    </row>
    <row r="472" spans="1:2" ht="15">
      <c r="A472" s="3" t="s">
        <v>805</v>
      </c>
      <c r="B472" s="4">
        <v>0</v>
      </c>
    </row>
    <row r="473" spans="1:2" ht="15">
      <c r="A473" s="3" t="s">
        <v>806</v>
      </c>
      <c r="B473" s="4">
        <v>0</v>
      </c>
    </row>
    <row r="474" spans="1:2" ht="15">
      <c r="A474" s="3" t="s">
        <v>807</v>
      </c>
      <c r="B474" s="4">
        <v>0</v>
      </c>
    </row>
    <row r="475" spans="1:2" ht="15">
      <c r="A475" s="3" t="s">
        <v>808</v>
      </c>
      <c r="B475" s="4">
        <v>0.05</v>
      </c>
    </row>
    <row r="476" spans="1:2" ht="15">
      <c r="A476" s="3" t="s">
        <v>809</v>
      </c>
      <c r="B476" s="4">
        <v>0</v>
      </c>
    </row>
    <row r="477" spans="1:2" ht="15">
      <c r="A477" s="3" t="s">
        <v>810</v>
      </c>
      <c r="B477" s="4">
        <v>0</v>
      </c>
    </row>
    <row r="478" spans="1:2" ht="15">
      <c r="A478" s="3" t="s">
        <v>811</v>
      </c>
      <c r="B478" s="4">
        <v>0.06</v>
      </c>
    </row>
    <row r="479" spans="1:2" ht="15">
      <c r="A479" s="3" t="s">
        <v>812</v>
      </c>
      <c r="B479" s="4">
        <v>0</v>
      </c>
    </row>
    <row r="480" spans="1:2" ht="15">
      <c r="A480" s="3" t="s">
        <v>813</v>
      </c>
      <c r="B480" s="4">
        <v>0</v>
      </c>
    </row>
    <row r="481" spans="1:2" ht="15">
      <c r="A481" s="3" t="s">
        <v>814</v>
      </c>
      <c r="B481" s="4">
        <v>0.03</v>
      </c>
    </row>
    <row r="482" spans="1:2" ht="15">
      <c r="A482" s="3" t="s">
        <v>815</v>
      </c>
      <c r="B482" s="4">
        <v>0.08</v>
      </c>
    </row>
    <row r="483" spans="1:2" ht="15">
      <c r="A483" s="3" t="s">
        <v>816</v>
      </c>
      <c r="B483" s="4">
        <v>0.1</v>
      </c>
    </row>
    <row r="484" spans="1:2" ht="15">
      <c r="A484" s="3" t="s">
        <v>817</v>
      </c>
      <c r="B484" s="4">
        <v>0</v>
      </c>
    </row>
    <row r="485" spans="1:2" ht="15">
      <c r="A485" s="3" t="s">
        <v>818</v>
      </c>
      <c r="B485" s="4">
        <v>0.1</v>
      </c>
    </row>
    <row r="486" spans="1:2" ht="15">
      <c r="A486" s="3" t="s">
        <v>819</v>
      </c>
      <c r="B486" s="4">
        <v>0</v>
      </c>
    </row>
    <row r="487" spans="1:2" ht="15">
      <c r="A487" s="3" t="s">
        <v>820</v>
      </c>
      <c r="B487" s="4">
        <v>0.05</v>
      </c>
    </row>
    <row r="488" spans="1:2" ht="15">
      <c r="A488" s="3" t="s">
        <v>821</v>
      </c>
      <c r="B488" s="4">
        <v>0.06</v>
      </c>
    </row>
    <row r="489" spans="1:2" ht="15">
      <c r="A489" s="3" t="s">
        <v>822</v>
      </c>
      <c r="B489" s="4">
        <v>0.05</v>
      </c>
    </row>
    <row r="490" spans="1:2" ht="15">
      <c r="A490" s="3" t="s">
        <v>823</v>
      </c>
      <c r="B490" s="4">
        <v>0.08</v>
      </c>
    </row>
    <row r="491" spans="1:2" ht="15">
      <c r="A491" s="3" t="s">
        <v>824</v>
      </c>
      <c r="B491" s="4">
        <v>0.1</v>
      </c>
    </row>
    <row r="492" spans="1:2" ht="15">
      <c r="A492" s="3" t="s">
        <v>825</v>
      </c>
      <c r="B492" s="4">
        <v>0.1</v>
      </c>
    </row>
    <row r="493" spans="1:2" ht="15">
      <c r="A493" s="3" t="s">
        <v>826</v>
      </c>
      <c r="B493" s="4">
        <v>0.09</v>
      </c>
    </row>
    <row r="494" spans="1:2" ht="15">
      <c r="A494" s="3" t="s">
        <v>827</v>
      </c>
      <c r="B494" s="4">
        <v>0</v>
      </c>
    </row>
    <row r="495" spans="1:2" ht="15">
      <c r="A495" s="3" t="s">
        <v>828</v>
      </c>
      <c r="B495" s="4">
        <v>0.12</v>
      </c>
    </row>
    <row r="496" spans="1:2" ht="15">
      <c r="A496" s="3" t="s">
        <v>829</v>
      </c>
      <c r="B496" s="4">
        <v>0.07</v>
      </c>
    </row>
    <row r="497" spans="1:2" ht="15">
      <c r="A497" s="3" t="s">
        <v>830</v>
      </c>
      <c r="B497" s="4">
        <v>0</v>
      </c>
    </row>
    <row r="498" spans="1:2" ht="15">
      <c r="A498" s="3" t="s">
        <v>831</v>
      </c>
      <c r="B498" s="4">
        <v>0</v>
      </c>
    </row>
    <row r="499" spans="1:2" ht="15">
      <c r="A499" s="3" t="s">
        <v>832</v>
      </c>
      <c r="B499" s="4">
        <v>0</v>
      </c>
    </row>
    <row r="500" spans="1:2" ht="15">
      <c r="A500" s="3" t="s">
        <v>833</v>
      </c>
      <c r="B500" s="4">
        <v>0.05</v>
      </c>
    </row>
    <row r="501" spans="1:2" ht="15">
      <c r="A501" s="3" t="s">
        <v>834</v>
      </c>
      <c r="B501" s="4">
        <v>0</v>
      </c>
    </row>
    <row r="502" spans="1:2" ht="15">
      <c r="A502" s="3" t="s">
        <v>835</v>
      </c>
      <c r="B502" s="4">
        <v>0.075</v>
      </c>
    </row>
    <row r="503" spans="1:2" ht="15">
      <c r="A503" s="3" t="s">
        <v>836</v>
      </c>
      <c r="B503" s="4">
        <v>0</v>
      </c>
    </row>
    <row r="504" spans="1:2" ht="15">
      <c r="A504" s="3" t="s">
        <v>837</v>
      </c>
      <c r="B504" s="4">
        <v>0.1</v>
      </c>
    </row>
    <row r="505" spans="1:2" ht="15">
      <c r="A505" s="3" t="s">
        <v>838</v>
      </c>
      <c r="B505" s="4">
        <v>0</v>
      </c>
    </row>
    <row r="506" spans="1:2" ht="15">
      <c r="A506" s="3" t="s">
        <v>839</v>
      </c>
      <c r="B506" s="4">
        <v>0.05</v>
      </c>
    </row>
    <row r="507" spans="1:2" ht="15">
      <c r="A507" s="3" t="s">
        <v>840</v>
      </c>
      <c r="B507" s="4">
        <v>0.1</v>
      </c>
    </row>
    <row r="508" spans="1:2" ht="15">
      <c r="A508" s="3" t="s">
        <v>841</v>
      </c>
      <c r="B508" s="4">
        <v>0</v>
      </c>
    </row>
    <row r="509" spans="1:2" ht="15">
      <c r="A509" s="3" t="s">
        <v>842</v>
      </c>
      <c r="B509" s="4">
        <v>0</v>
      </c>
    </row>
    <row r="510" spans="1:2" ht="15">
      <c r="A510" s="3" t="s">
        <v>843</v>
      </c>
      <c r="B510" s="4">
        <v>0</v>
      </c>
    </row>
    <row r="511" spans="1:2" ht="15">
      <c r="A511" s="3" t="s">
        <v>844</v>
      </c>
      <c r="B511" s="4">
        <v>0.1</v>
      </c>
    </row>
    <row r="512" spans="1:2" ht="15">
      <c r="A512" s="3" t="s">
        <v>845</v>
      </c>
      <c r="B512" s="4">
        <v>0.03</v>
      </c>
    </row>
    <row r="513" spans="1:2" ht="15">
      <c r="A513" s="3" t="s">
        <v>846</v>
      </c>
      <c r="B513" s="4">
        <v>0.1</v>
      </c>
    </row>
    <row r="514" spans="1:2" ht="15">
      <c r="A514" s="3" t="s">
        <v>847</v>
      </c>
      <c r="B514" s="4">
        <v>0</v>
      </c>
    </row>
    <row r="515" spans="1:2" ht="15">
      <c r="A515" s="3" t="s">
        <v>848</v>
      </c>
      <c r="B515" s="4">
        <v>0</v>
      </c>
    </row>
    <row r="516" spans="1:2" ht="15">
      <c r="A516" s="3" t="s">
        <v>849</v>
      </c>
      <c r="B516" s="4">
        <v>0.05</v>
      </c>
    </row>
    <row r="517" spans="1:2" ht="15">
      <c r="A517" s="3" t="s">
        <v>850</v>
      </c>
      <c r="B517" s="4">
        <v>0.01</v>
      </c>
    </row>
    <row r="518" spans="1:2" ht="15">
      <c r="A518" s="3" t="s">
        <v>851</v>
      </c>
      <c r="B518" s="4">
        <v>0</v>
      </c>
    </row>
    <row r="519" spans="1:2" ht="15">
      <c r="A519" s="3" t="s">
        <v>852</v>
      </c>
      <c r="B519" s="4">
        <v>0</v>
      </c>
    </row>
    <row r="520" spans="1:2" ht="15">
      <c r="A520" s="3" t="s">
        <v>853</v>
      </c>
      <c r="B520" s="4">
        <v>0.06</v>
      </c>
    </row>
    <row r="521" spans="1:2" ht="15">
      <c r="A521" s="3" t="s">
        <v>854</v>
      </c>
      <c r="B521" s="4">
        <v>0.05</v>
      </c>
    </row>
    <row r="522" spans="1:2" ht="15">
      <c r="A522" s="3" t="s">
        <v>855</v>
      </c>
      <c r="B522" s="4">
        <v>0</v>
      </c>
    </row>
    <row r="523" spans="1:2" ht="15">
      <c r="A523" s="3" t="s">
        <v>856</v>
      </c>
      <c r="B523" s="4">
        <v>0.075</v>
      </c>
    </row>
    <row r="524" spans="1:2" ht="15">
      <c r="A524" s="3" t="s">
        <v>857</v>
      </c>
      <c r="B524" s="4">
        <v>0</v>
      </c>
    </row>
    <row r="525" spans="1:2" ht="15">
      <c r="A525" s="3" t="s">
        <v>858</v>
      </c>
      <c r="B525" s="4">
        <v>0.05</v>
      </c>
    </row>
    <row r="526" spans="1:2" ht="15">
      <c r="A526" s="3" t="s">
        <v>859</v>
      </c>
      <c r="B526" s="4">
        <v>0.03</v>
      </c>
    </row>
    <row r="527" spans="1:2" ht="15">
      <c r="A527" s="3" t="s">
        <v>860</v>
      </c>
      <c r="B527" s="4">
        <v>0</v>
      </c>
    </row>
    <row r="528" spans="1:2" ht="15">
      <c r="A528" s="3" t="s">
        <v>861</v>
      </c>
      <c r="B528" s="4">
        <v>0.12</v>
      </c>
    </row>
    <row r="529" spans="1:2" ht="15">
      <c r="A529" s="3" t="s">
        <v>862</v>
      </c>
      <c r="B529" s="4">
        <v>0.06</v>
      </c>
    </row>
    <row r="530" spans="1:2" ht="15">
      <c r="A530" s="3" t="s">
        <v>863</v>
      </c>
      <c r="B530" s="4">
        <v>0.1</v>
      </c>
    </row>
    <row r="531" spans="1:2" ht="15">
      <c r="A531" s="3" t="s">
        <v>864</v>
      </c>
      <c r="B531" s="4">
        <v>0.07</v>
      </c>
    </row>
    <row r="532" spans="1:2" ht="15">
      <c r="A532" s="3" t="s">
        <v>865</v>
      </c>
      <c r="B532" s="4">
        <v>0.07</v>
      </c>
    </row>
    <row r="533" spans="1:2" ht="15">
      <c r="A533" s="3" t="s">
        <v>866</v>
      </c>
      <c r="B533" s="4">
        <v>0</v>
      </c>
    </row>
    <row r="534" spans="1:2" ht="15">
      <c r="A534" s="3" t="s">
        <v>867</v>
      </c>
      <c r="B534" s="4">
        <v>0</v>
      </c>
    </row>
    <row r="535" spans="1:2" ht="15">
      <c r="A535" s="3" t="s">
        <v>868</v>
      </c>
      <c r="B535" s="4">
        <v>0</v>
      </c>
    </row>
    <row r="536" spans="1:2" ht="15">
      <c r="A536" s="3" t="s">
        <v>869</v>
      </c>
      <c r="B536" s="4">
        <v>0</v>
      </c>
    </row>
    <row r="537" spans="1:2" ht="15">
      <c r="A537" s="3" t="s">
        <v>870</v>
      </c>
      <c r="B537" s="4">
        <v>0</v>
      </c>
    </row>
    <row r="538" spans="1:2" ht="15">
      <c r="A538" s="3" t="s">
        <v>871</v>
      </c>
      <c r="B538" s="4">
        <v>0</v>
      </c>
    </row>
    <row r="539" spans="1:2" ht="15">
      <c r="A539" s="3" t="s">
        <v>872</v>
      </c>
      <c r="B539" s="4">
        <v>0</v>
      </c>
    </row>
    <row r="540" spans="1:2" ht="15">
      <c r="A540" s="3" t="s">
        <v>873</v>
      </c>
      <c r="B540" s="4">
        <v>0.01</v>
      </c>
    </row>
    <row r="541" spans="1:2" ht="15">
      <c r="A541" s="3" t="s">
        <v>874</v>
      </c>
      <c r="B541" s="4">
        <v>0</v>
      </c>
    </row>
    <row r="542" spans="1:2" ht="15">
      <c r="A542" s="3" t="s">
        <v>875</v>
      </c>
      <c r="B542" s="4">
        <v>0.18</v>
      </c>
    </row>
    <row r="543" spans="1:2" ht="15">
      <c r="A543" s="3" t="s">
        <v>876</v>
      </c>
      <c r="B543" s="4">
        <v>0.06</v>
      </c>
    </row>
    <row r="544" spans="1:2" ht="15">
      <c r="A544" s="3" t="s">
        <v>877</v>
      </c>
      <c r="B544" s="4">
        <v>0.12</v>
      </c>
    </row>
    <row r="545" spans="1:2" ht="15">
      <c r="A545" s="3" t="s">
        <v>878</v>
      </c>
      <c r="B545" s="4">
        <v>0</v>
      </c>
    </row>
    <row r="546" spans="1:2" ht="15">
      <c r="A546" s="3" t="s">
        <v>879</v>
      </c>
      <c r="B546" s="4">
        <v>0</v>
      </c>
    </row>
    <row r="547" spans="1:2" ht="15">
      <c r="A547" s="3" t="s">
        <v>880</v>
      </c>
      <c r="B547" s="4">
        <v>0</v>
      </c>
    </row>
    <row r="548" spans="1:2" ht="15">
      <c r="A548" s="3" t="s">
        <v>881</v>
      </c>
      <c r="B548" s="4">
        <v>0.1</v>
      </c>
    </row>
    <row r="549" spans="1:2" ht="15">
      <c r="A549" s="3" t="s">
        <v>882</v>
      </c>
      <c r="B549" s="4">
        <v>0.05</v>
      </c>
    </row>
    <row r="550" spans="1:2" ht="15">
      <c r="A550" s="3" t="s">
        <v>883</v>
      </c>
      <c r="B550" s="4">
        <v>0.08</v>
      </c>
    </row>
    <row r="551" spans="1:2" ht="15">
      <c r="A551" s="3" t="s">
        <v>884</v>
      </c>
      <c r="B551" s="4">
        <v>0</v>
      </c>
    </row>
    <row r="552" spans="1:2" ht="15">
      <c r="A552" s="3" t="s">
        <v>885</v>
      </c>
      <c r="B552" s="4">
        <v>0.05</v>
      </c>
    </row>
    <row r="553" spans="1:2" ht="15">
      <c r="A553" s="3" t="s">
        <v>886</v>
      </c>
      <c r="B553" s="4">
        <v>0.1</v>
      </c>
    </row>
    <row r="554" spans="1:2" ht="15">
      <c r="A554" s="3" t="s">
        <v>887</v>
      </c>
      <c r="B554" s="4">
        <v>0.03</v>
      </c>
    </row>
    <row r="555" spans="1:2" ht="15">
      <c r="A555" s="3" t="s">
        <v>888</v>
      </c>
      <c r="B555" s="4">
        <v>0.1</v>
      </c>
    </row>
    <row r="556" spans="1:2" ht="15">
      <c r="A556" s="3" t="s">
        <v>889</v>
      </c>
      <c r="B556" s="4">
        <v>0.12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H37"/>
  <sheetViews>
    <sheetView view="pageBreakPreview" zoomScaleSheetLayoutView="100" zoomScalePageLayoutView="0" workbookViewId="0" topLeftCell="A1">
      <selection activeCell="C15" sqref="C15:D15"/>
    </sheetView>
  </sheetViews>
  <sheetFormatPr defaultColWidth="9.140625" defaultRowHeight="12.75"/>
  <cols>
    <col min="1" max="1" width="2.57421875" style="33" customWidth="1"/>
    <col min="2" max="2" width="17.57421875" style="33" customWidth="1"/>
    <col min="3" max="3" width="11.57421875" style="33" customWidth="1"/>
    <col min="4" max="4" width="5.8515625" style="33" customWidth="1"/>
    <col min="5" max="5" width="14.421875" style="33" customWidth="1"/>
    <col min="6" max="6" width="13.28125" style="33" customWidth="1"/>
    <col min="7" max="7" width="18.140625" style="33" customWidth="1"/>
    <col min="8" max="8" width="15.8515625" style="33" customWidth="1"/>
    <col min="9" max="9" width="6.7109375" style="33" customWidth="1"/>
    <col min="10" max="16384" width="9.140625" style="33" customWidth="1"/>
  </cols>
  <sheetData>
    <row r="1" spans="1:8" ht="40.5" customHeight="1">
      <c r="A1" s="366" t="s">
        <v>182</v>
      </c>
      <c r="B1" s="367"/>
      <c r="C1" s="367"/>
      <c r="D1" s="367"/>
      <c r="E1" s="367"/>
      <c r="F1" s="367"/>
      <c r="G1" s="367"/>
      <c r="H1" s="368"/>
    </row>
    <row r="2" spans="1:8" ht="14.25" customHeight="1">
      <c r="A2" s="44"/>
      <c r="B2" s="369" t="s">
        <v>154</v>
      </c>
      <c r="C2" s="369"/>
      <c r="D2" s="369"/>
      <c r="E2" s="369"/>
      <c r="F2" s="369"/>
      <c r="G2" s="369"/>
      <c r="H2" s="370"/>
    </row>
    <row r="3" spans="1:8" ht="14.25" customHeight="1">
      <c r="A3" s="45"/>
      <c r="B3" s="371" t="s">
        <v>70</v>
      </c>
      <c r="C3" s="371"/>
      <c r="D3" s="371"/>
      <c r="E3" s="371"/>
      <c r="F3" s="371"/>
      <c r="G3" s="371"/>
      <c r="H3" s="372"/>
    </row>
    <row r="4" spans="1:8" ht="14.25" customHeight="1">
      <c r="A4" s="45"/>
      <c r="B4" s="371" t="s">
        <v>71</v>
      </c>
      <c r="C4" s="371"/>
      <c r="D4" s="371"/>
      <c r="E4" s="371"/>
      <c r="F4" s="371"/>
      <c r="G4" s="371"/>
      <c r="H4" s="372"/>
    </row>
    <row r="5" spans="1:8" ht="14.25" customHeight="1">
      <c r="A5" s="45"/>
      <c r="B5" s="371" t="s">
        <v>103</v>
      </c>
      <c r="C5" s="371"/>
      <c r="D5" s="371"/>
      <c r="E5" s="371"/>
      <c r="F5" s="371"/>
      <c r="G5" s="371"/>
      <c r="H5" s="372"/>
    </row>
    <row r="6" spans="1:8" ht="14.25" customHeight="1">
      <c r="A6" s="45"/>
      <c r="B6" s="371" t="s">
        <v>72</v>
      </c>
      <c r="C6" s="371"/>
      <c r="D6" s="371"/>
      <c r="E6" s="371"/>
      <c r="F6" s="371"/>
      <c r="G6" s="371"/>
      <c r="H6" s="372"/>
    </row>
    <row r="7" spans="1:8" ht="14.25" customHeight="1">
      <c r="A7" s="45"/>
      <c r="B7" s="371" t="s">
        <v>73</v>
      </c>
      <c r="C7" s="371"/>
      <c r="D7" s="371"/>
      <c r="E7" s="371"/>
      <c r="F7" s="371"/>
      <c r="G7" s="371"/>
      <c r="H7" s="372"/>
    </row>
    <row r="8" spans="1:8" ht="14.25" customHeight="1">
      <c r="A8" s="46"/>
      <c r="B8" s="373" t="s">
        <v>74</v>
      </c>
      <c r="C8" s="373"/>
      <c r="D8" s="373"/>
      <c r="E8" s="373"/>
      <c r="F8" s="373"/>
      <c r="G8" s="373"/>
      <c r="H8" s="374"/>
    </row>
    <row r="9" spans="1:8" ht="14.25" customHeight="1">
      <c r="A9" s="381"/>
      <c r="B9" s="381"/>
      <c r="C9" s="381"/>
      <c r="D9" s="381"/>
      <c r="E9" s="381"/>
      <c r="F9" s="381"/>
      <c r="G9" s="381"/>
      <c r="H9" s="381"/>
    </row>
    <row r="10" spans="1:8" ht="22.5" customHeight="1">
      <c r="A10" s="375" t="s">
        <v>75</v>
      </c>
      <c r="B10" s="376"/>
      <c r="C10" s="376"/>
      <c r="D10" s="376"/>
      <c r="E10" s="376"/>
      <c r="F10" s="376"/>
      <c r="G10" s="376"/>
      <c r="H10" s="377"/>
    </row>
    <row r="11" spans="1:8" ht="14.25" customHeight="1">
      <c r="A11" s="381"/>
      <c r="B11" s="381"/>
      <c r="C11" s="381"/>
      <c r="D11" s="381"/>
      <c r="E11" s="381"/>
      <c r="F11" s="381"/>
      <c r="G11" s="381"/>
      <c r="H11" s="381"/>
    </row>
    <row r="12" spans="1:8" s="47" customFormat="1" ht="24" customHeight="1">
      <c r="A12" s="378" t="s">
        <v>76</v>
      </c>
      <c r="B12" s="379"/>
      <c r="C12" s="379"/>
      <c r="D12" s="379"/>
      <c r="E12" s="379"/>
      <c r="F12" s="379"/>
      <c r="G12" s="379"/>
      <c r="H12" s="380"/>
    </row>
    <row r="13" spans="1:8" s="20" customFormat="1" ht="30" customHeight="1">
      <c r="A13" s="48" t="s">
        <v>131</v>
      </c>
      <c r="B13" s="32" t="s">
        <v>319</v>
      </c>
      <c r="C13" s="290" t="s">
        <v>183</v>
      </c>
      <c r="D13" s="290"/>
      <c r="E13" s="32" t="s">
        <v>184</v>
      </c>
      <c r="F13" s="32" t="s">
        <v>185</v>
      </c>
      <c r="G13" s="32" t="s">
        <v>19</v>
      </c>
      <c r="H13" s="49" t="s">
        <v>186</v>
      </c>
    </row>
    <row r="14" spans="1:8" s="35" customFormat="1" ht="12" customHeight="1">
      <c r="A14" s="50">
        <v>1</v>
      </c>
      <c r="B14" s="18">
        <v>2</v>
      </c>
      <c r="C14" s="346">
        <v>3</v>
      </c>
      <c r="D14" s="347"/>
      <c r="E14" s="23">
        <v>4</v>
      </c>
      <c r="F14" s="23">
        <v>5</v>
      </c>
      <c r="G14" s="23" t="s">
        <v>303</v>
      </c>
      <c r="H14" s="19">
        <v>7</v>
      </c>
    </row>
    <row r="15" spans="1:8" s="13" customFormat="1" ht="24" customHeight="1">
      <c r="A15" s="51" t="s">
        <v>20</v>
      </c>
      <c r="B15" s="38"/>
      <c r="C15" s="361"/>
      <c r="D15" s="362"/>
      <c r="E15" s="42"/>
      <c r="F15" s="42"/>
      <c r="G15" s="52">
        <f aca="true" t="shared" si="0" ref="G15:G20">C15-E15-F15</f>
        <v>0</v>
      </c>
      <c r="H15" s="43"/>
    </row>
    <row r="16" spans="1:8" s="13" customFormat="1" ht="24" customHeight="1">
      <c r="A16" s="51" t="s">
        <v>21</v>
      </c>
      <c r="B16" s="38"/>
      <c r="C16" s="361"/>
      <c r="D16" s="362"/>
      <c r="E16" s="42"/>
      <c r="F16" s="42"/>
      <c r="G16" s="52">
        <f t="shared" si="0"/>
        <v>0</v>
      </c>
      <c r="H16" s="43"/>
    </row>
    <row r="17" spans="1:8" s="13" customFormat="1" ht="24" customHeight="1">
      <c r="A17" s="51" t="s">
        <v>22</v>
      </c>
      <c r="B17" s="38"/>
      <c r="C17" s="361"/>
      <c r="D17" s="362"/>
      <c r="E17" s="42"/>
      <c r="F17" s="42"/>
      <c r="G17" s="52">
        <f t="shared" si="0"/>
        <v>0</v>
      </c>
      <c r="H17" s="43"/>
    </row>
    <row r="18" spans="1:8" s="13" customFormat="1" ht="24" customHeight="1">
      <c r="A18" s="51" t="s">
        <v>30</v>
      </c>
      <c r="B18" s="38"/>
      <c r="C18" s="361"/>
      <c r="D18" s="362"/>
      <c r="E18" s="42"/>
      <c r="F18" s="42"/>
      <c r="G18" s="52">
        <f t="shared" si="0"/>
        <v>0</v>
      </c>
      <c r="H18" s="43"/>
    </row>
    <row r="19" spans="1:8" s="13" customFormat="1" ht="24" customHeight="1">
      <c r="A19" s="51" t="s">
        <v>31</v>
      </c>
      <c r="B19" s="38"/>
      <c r="C19" s="361"/>
      <c r="D19" s="362"/>
      <c r="E19" s="42"/>
      <c r="F19" s="42"/>
      <c r="G19" s="52">
        <f t="shared" si="0"/>
        <v>0</v>
      </c>
      <c r="H19" s="43"/>
    </row>
    <row r="20" spans="1:8" s="13" customFormat="1" ht="24" customHeight="1">
      <c r="A20" s="51" t="s">
        <v>32</v>
      </c>
      <c r="B20" s="38"/>
      <c r="C20" s="361"/>
      <c r="D20" s="362"/>
      <c r="E20" s="42"/>
      <c r="F20" s="42"/>
      <c r="G20" s="52">
        <f t="shared" si="0"/>
        <v>0</v>
      </c>
      <c r="H20" s="43"/>
    </row>
    <row r="21" spans="1:8" ht="24" customHeight="1">
      <c r="A21" s="351" t="s">
        <v>77</v>
      </c>
      <c r="B21" s="352"/>
      <c r="C21" s="352"/>
      <c r="D21" s="352"/>
      <c r="E21" s="352"/>
      <c r="F21" s="352"/>
      <c r="G21" s="53">
        <f>SUM(G15:G20)</f>
        <v>0</v>
      </c>
      <c r="H21" s="54">
        <f>SUM(H15:H20)</f>
        <v>0</v>
      </c>
    </row>
    <row r="22" spans="1:8" ht="24" customHeight="1">
      <c r="A22" s="356" t="s">
        <v>79</v>
      </c>
      <c r="B22" s="357"/>
      <c r="C22" s="357"/>
      <c r="D22" s="357"/>
      <c r="E22" s="357"/>
      <c r="F22" s="357"/>
      <c r="G22" s="357"/>
      <c r="H22" s="358"/>
    </row>
    <row r="23" spans="1:8" s="20" customFormat="1" ht="30" customHeight="1">
      <c r="A23" s="55" t="s">
        <v>131</v>
      </c>
      <c r="B23" s="56" t="s">
        <v>320</v>
      </c>
      <c r="C23" s="365" t="s">
        <v>187</v>
      </c>
      <c r="D23" s="365"/>
      <c r="E23" s="56" t="s">
        <v>188</v>
      </c>
      <c r="F23" s="56" t="s">
        <v>185</v>
      </c>
      <c r="G23" s="56" t="s">
        <v>19</v>
      </c>
      <c r="H23" s="57" t="s">
        <v>186</v>
      </c>
    </row>
    <row r="24" spans="1:8" s="35" customFormat="1" ht="12" customHeight="1">
      <c r="A24" s="50">
        <v>1</v>
      </c>
      <c r="B24" s="18">
        <v>2</v>
      </c>
      <c r="C24" s="281">
        <v>3</v>
      </c>
      <c r="D24" s="281"/>
      <c r="E24" s="23">
        <v>4</v>
      </c>
      <c r="F24" s="23">
        <v>5</v>
      </c>
      <c r="G24" s="23" t="s">
        <v>23</v>
      </c>
      <c r="H24" s="19">
        <v>7</v>
      </c>
    </row>
    <row r="25" spans="1:8" s="13" customFormat="1" ht="24" customHeight="1">
      <c r="A25" s="51" t="s">
        <v>20</v>
      </c>
      <c r="B25" s="38"/>
      <c r="C25" s="353"/>
      <c r="D25" s="353"/>
      <c r="E25" s="42"/>
      <c r="F25" s="42"/>
      <c r="G25" s="52">
        <f>E25-F25</f>
        <v>0</v>
      </c>
      <c r="H25" s="43"/>
    </row>
    <row r="26" spans="1:8" s="13" customFormat="1" ht="24" customHeight="1">
      <c r="A26" s="51" t="s">
        <v>21</v>
      </c>
      <c r="B26" s="38"/>
      <c r="C26" s="353"/>
      <c r="D26" s="353"/>
      <c r="E26" s="42"/>
      <c r="F26" s="42"/>
      <c r="G26" s="52">
        <f>E26-F26</f>
        <v>0</v>
      </c>
      <c r="H26" s="43"/>
    </row>
    <row r="27" spans="1:8" s="13" customFormat="1" ht="24" customHeight="1">
      <c r="A27" s="51" t="s">
        <v>22</v>
      </c>
      <c r="B27" s="38"/>
      <c r="C27" s="353"/>
      <c r="D27" s="353"/>
      <c r="E27" s="42"/>
      <c r="F27" s="42"/>
      <c r="G27" s="52">
        <f>E27-F27</f>
        <v>0</v>
      </c>
      <c r="H27" s="43"/>
    </row>
    <row r="28" spans="1:8" s="13" customFormat="1" ht="24" customHeight="1">
      <c r="A28" s="51" t="s">
        <v>30</v>
      </c>
      <c r="B28" s="38"/>
      <c r="C28" s="353"/>
      <c r="D28" s="353"/>
      <c r="E28" s="42"/>
      <c r="F28" s="42"/>
      <c r="G28" s="52">
        <f>E28-F28</f>
        <v>0</v>
      </c>
      <c r="H28" s="43"/>
    </row>
    <row r="29" spans="1:8" s="13" customFormat="1" ht="24" customHeight="1">
      <c r="A29" s="51" t="s">
        <v>31</v>
      </c>
      <c r="B29" s="38"/>
      <c r="C29" s="353"/>
      <c r="D29" s="353"/>
      <c r="E29" s="42"/>
      <c r="F29" s="42"/>
      <c r="G29" s="52">
        <f>E29-F29</f>
        <v>0</v>
      </c>
      <c r="H29" s="43"/>
    </row>
    <row r="30" spans="1:8" ht="22.5" customHeight="1">
      <c r="A30" s="363" t="s">
        <v>80</v>
      </c>
      <c r="B30" s="364"/>
      <c r="C30" s="364"/>
      <c r="D30" s="364"/>
      <c r="E30" s="364"/>
      <c r="F30" s="364"/>
      <c r="G30" s="58">
        <f>SUM(G25:G29)</f>
        <v>0</v>
      </c>
      <c r="H30" s="59">
        <f>SUM(H25:H29)</f>
        <v>0</v>
      </c>
    </row>
    <row r="31" spans="1:8" s="60" customFormat="1" ht="36.75" customHeight="1">
      <c r="A31" s="359" t="s">
        <v>81</v>
      </c>
      <c r="B31" s="360"/>
      <c r="C31" s="360"/>
      <c r="D31" s="360"/>
      <c r="E31" s="360"/>
      <c r="F31" s="360"/>
      <c r="G31" s="202">
        <f>G21+G30</f>
        <v>0</v>
      </c>
      <c r="H31" s="203">
        <f>H21+H30</f>
        <v>0</v>
      </c>
    </row>
    <row r="32" spans="1:8" ht="15" customHeight="1">
      <c r="A32" s="354"/>
      <c r="B32" s="354"/>
      <c r="C32" s="354"/>
      <c r="D32" s="354"/>
      <c r="E32" s="354"/>
      <c r="F32" s="354"/>
      <c r="G32" s="354"/>
      <c r="H32" s="354"/>
    </row>
    <row r="33" spans="1:8" ht="36.75" customHeight="1">
      <c r="A33" s="356" t="s">
        <v>82</v>
      </c>
      <c r="B33" s="357"/>
      <c r="C33" s="357"/>
      <c r="D33" s="357"/>
      <c r="E33" s="357"/>
      <c r="F33" s="357"/>
      <c r="G33" s="357"/>
      <c r="H33" s="358"/>
    </row>
    <row r="34" spans="1:8" s="35" customFormat="1" ht="33" customHeight="1">
      <c r="A34" s="61" t="s">
        <v>131</v>
      </c>
      <c r="B34" s="290" t="s">
        <v>155</v>
      </c>
      <c r="C34" s="290"/>
      <c r="D34" s="290" t="s">
        <v>83</v>
      </c>
      <c r="E34" s="290"/>
      <c r="F34" s="290"/>
      <c r="G34" s="290" t="s">
        <v>189</v>
      </c>
      <c r="H34" s="355"/>
    </row>
    <row r="35" spans="1:8" s="35" customFormat="1" ht="12" customHeight="1">
      <c r="A35" s="50">
        <v>1</v>
      </c>
      <c r="B35" s="346">
        <v>2</v>
      </c>
      <c r="C35" s="347"/>
      <c r="D35" s="346">
        <v>3</v>
      </c>
      <c r="E35" s="348"/>
      <c r="F35" s="347"/>
      <c r="G35" s="349">
        <v>4</v>
      </c>
      <c r="H35" s="350"/>
    </row>
    <row r="36" spans="1:8" s="13" customFormat="1" ht="24" customHeight="1">
      <c r="A36" s="51" t="s">
        <v>20</v>
      </c>
      <c r="B36" s="339"/>
      <c r="C36" s="340"/>
      <c r="D36" s="341"/>
      <c r="E36" s="342"/>
      <c r="F36" s="343"/>
      <c r="G36" s="344" t="e">
        <f>D36/'STR. 6'!C3</f>
        <v>#DIV/0!</v>
      </c>
      <c r="H36" s="345"/>
    </row>
    <row r="37" spans="1:8" s="13" customFormat="1" ht="24" customHeight="1">
      <c r="A37" s="62" t="s">
        <v>21</v>
      </c>
      <c r="B37" s="332"/>
      <c r="C37" s="333"/>
      <c r="D37" s="334"/>
      <c r="E37" s="335"/>
      <c r="F37" s="336"/>
      <c r="G37" s="337" t="e">
        <f>D37/'STR. 6'!C3</f>
        <v>#DIV/0!</v>
      </c>
      <c r="H37" s="338"/>
    </row>
  </sheetData>
  <sheetProtection password="CC3D" sheet="1" objects="1" scenarios="1" selectLockedCells="1"/>
  <protectedRanges>
    <protectedRange sqref="B15:H20 G36:H37 B25:H29" name="Raspon1_1"/>
  </protectedRanges>
  <mergeCells count="45">
    <mergeCell ref="C19:D19"/>
    <mergeCell ref="C20:D20"/>
    <mergeCell ref="A10:H10"/>
    <mergeCell ref="A12:H12"/>
    <mergeCell ref="C18:D18"/>
    <mergeCell ref="B4:H4"/>
    <mergeCell ref="B5:H5"/>
    <mergeCell ref="A11:H11"/>
    <mergeCell ref="A9:H9"/>
    <mergeCell ref="A22:H22"/>
    <mergeCell ref="C23:D23"/>
    <mergeCell ref="C24:D24"/>
    <mergeCell ref="A1:H1"/>
    <mergeCell ref="B2:H2"/>
    <mergeCell ref="B3:H3"/>
    <mergeCell ref="C13:D13"/>
    <mergeCell ref="B7:H7"/>
    <mergeCell ref="B8:H8"/>
    <mergeCell ref="B6:H6"/>
    <mergeCell ref="A31:F31"/>
    <mergeCell ref="C14:D14"/>
    <mergeCell ref="C15:D15"/>
    <mergeCell ref="C16:D16"/>
    <mergeCell ref="C17:D17"/>
    <mergeCell ref="A30:F30"/>
    <mergeCell ref="C25:D25"/>
    <mergeCell ref="C26:D26"/>
    <mergeCell ref="C27:D27"/>
    <mergeCell ref="C28:D28"/>
    <mergeCell ref="B35:C35"/>
    <mergeCell ref="D35:F35"/>
    <mergeCell ref="G35:H35"/>
    <mergeCell ref="A21:F21"/>
    <mergeCell ref="C29:D29"/>
    <mergeCell ref="B34:C34"/>
    <mergeCell ref="D34:F34"/>
    <mergeCell ref="A32:H32"/>
    <mergeCell ref="G34:H34"/>
    <mergeCell ref="A33:H33"/>
    <mergeCell ref="B37:C37"/>
    <mergeCell ref="D37:F37"/>
    <mergeCell ref="G37:H37"/>
    <mergeCell ref="B36:C36"/>
    <mergeCell ref="D36:F36"/>
    <mergeCell ref="G36:H36"/>
  </mergeCells>
  <printOptions/>
  <pageMargins left="0.4330708661417323" right="0.4330708661417323" top="0.4330708661417323" bottom="0.4330708661417323" header="0.1968503937007874" footer="0.1968503937007874"/>
  <pageSetup fitToHeight="1" fitToWidth="1" horizontalDpi="600" verticalDpi="600" orientation="portrait" paperSize="9" scale="97" r:id="rId3"/>
  <headerFooter alignWithMargins="0">
    <oddFooter>&amp;R&amp;8&amp;A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I36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2.57421875" style="5" customWidth="1"/>
    <col min="2" max="2" width="14.00390625" style="5" customWidth="1"/>
    <col min="3" max="3" width="16.57421875" style="5" customWidth="1"/>
    <col min="4" max="5" width="13.7109375" style="5" customWidth="1"/>
    <col min="6" max="6" width="12.8515625" style="5" customWidth="1"/>
    <col min="7" max="8" width="6.28125" style="5" customWidth="1"/>
    <col min="9" max="9" width="12.8515625" style="5" customWidth="1"/>
    <col min="10" max="10" width="6.7109375" style="5" customWidth="1"/>
    <col min="11" max="16384" width="9.140625" style="5" customWidth="1"/>
  </cols>
  <sheetData>
    <row r="1" spans="1:9" ht="21.75" customHeight="1">
      <c r="A1" s="204"/>
      <c r="B1" s="204"/>
      <c r="C1" s="204"/>
      <c r="D1" s="204"/>
      <c r="E1" s="204"/>
      <c r="F1" s="204"/>
      <c r="G1" s="204"/>
      <c r="H1" s="204"/>
      <c r="I1" s="205" t="s">
        <v>190</v>
      </c>
    </row>
    <row r="2" spans="1:9" s="6" customFormat="1" ht="51.75" customHeight="1">
      <c r="A2" s="396" t="s">
        <v>191</v>
      </c>
      <c r="B2" s="397"/>
      <c r="C2" s="397"/>
      <c r="D2" s="397"/>
      <c r="E2" s="397"/>
      <c r="F2" s="397"/>
      <c r="G2" s="397"/>
      <c r="H2" s="397"/>
      <c r="I2" s="398"/>
    </row>
    <row r="3" spans="1:9" s="6" customFormat="1" ht="19.5" customHeight="1">
      <c r="A3" s="437" t="s">
        <v>100</v>
      </c>
      <c r="B3" s="438"/>
      <c r="C3" s="438"/>
      <c r="D3" s="399"/>
      <c r="E3" s="399"/>
      <c r="F3" s="399"/>
      <c r="G3" s="399"/>
      <c r="H3" s="399"/>
      <c r="I3" s="400"/>
    </row>
    <row r="4" spans="1:9" ht="24" customHeight="1">
      <c r="A4" s="401" t="s">
        <v>124</v>
      </c>
      <c r="B4" s="402"/>
      <c r="C4" s="402"/>
      <c r="D4" s="402"/>
      <c r="E4" s="402"/>
      <c r="F4" s="402"/>
      <c r="G4" s="402"/>
      <c r="H4" s="402"/>
      <c r="I4" s="403"/>
    </row>
    <row r="5" spans="1:9" s="12" customFormat="1" ht="12.75" customHeight="1">
      <c r="A5" s="385" t="s">
        <v>131</v>
      </c>
      <c r="B5" s="389" t="s">
        <v>194</v>
      </c>
      <c r="C5" s="389" t="s">
        <v>125</v>
      </c>
      <c r="D5" s="392" t="s">
        <v>24</v>
      </c>
      <c r="E5" s="393"/>
      <c r="F5" s="409" t="s">
        <v>126</v>
      </c>
      <c r="G5" s="409" t="s">
        <v>127</v>
      </c>
      <c r="H5" s="409"/>
      <c r="I5" s="407" t="s">
        <v>195</v>
      </c>
    </row>
    <row r="6" spans="1:9" s="12" customFormat="1" ht="28.5" customHeight="1">
      <c r="A6" s="386"/>
      <c r="B6" s="390"/>
      <c r="C6" s="391"/>
      <c r="D6" s="65" t="s">
        <v>321</v>
      </c>
      <c r="E6" s="65" t="s">
        <v>193</v>
      </c>
      <c r="F6" s="411"/>
      <c r="G6" s="410"/>
      <c r="H6" s="410"/>
      <c r="I6" s="408"/>
    </row>
    <row r="7" spans="1:9" s="12" customFormat="1" ht="12" customHeight="1">
      <c r="A7" s="37">
        <v>1</v>
      </c>
      <c r="B7" s="39">
        <v>2</v>
      </c>
      <c r="C7" s="39">
        <v>3</v>
      </c>
      <c r="D7" s="40">
        <v>4</v>
      </c>
      <c r="E7" s="40">
        <v>5</v>
      </c>
      <c r="F7" s="40" t="s">
        <v>197</v>
      </c>
      <c r="G7" s="412" t="s">
        <v>196</v>
      </c>
      <c r="H7" s="412"/>
      <c r="I7" s="64">
        <v>8</v>
      </c>
    </row>
    <row r="8" spans="1:9" s="7" customFormat="1" ht="20.25" customHeight="1">
      <c r="A8" s="41" t="s">
        <v>20</v>
      </c>
      <c r="B8" s="66"/>
      <c r="C8" s="66"/>
      <c r="D8" s="38"/>
      <c r="E8" s="66"/>
      <c r="F8" s="52">
        <f>IF((B8-C8+E8)&lt;0,B8-C8+E8,"")</f>
      </c>
      <c r="G8" s="387">
        <f>IF((B8-C8+E8)&gt;0,B8-C8+E8,IF((B8-C8+E8)=0,0,""))</f>
        <v>0</v>
      </c>
      <c r="H8" s="388"/>
      <c r="I8" s="43"/>
    </row>
    <row r="9" spans="1:9" s="7" customFormat="1" ht="20.25" customHeight="1">
      <c r="A9" s="41" t="s">
        <v>21</v>
      </c>
      <c r="B9" s="66"/>
      <c r="C9" s="66"/>
      <c r="D9" s="38"/>
      <c r="E9" s="66"/>
      <c r="F9" s="52">
        <f>IF((B9-C9+E9)&lt;0,B9-C9+E9,"")</f>
      </c>
      <c r="G9" s="387">
        <f>IF((B9-C9+E9)&gt;0,B9-C9+E9,IF((B9-C9+E9)=0,0,""))</f>
        <v>0</v>
      </c>
      <c r="H9" s="388"/>
      <c r="I9" s="43"/>
    </row>
    <row r="10" spans="1:9" s="7" customFormat="1" ht="20.25" customHeight="1">
      <c r="A10" s="41" t="s">
        <v>22</v>
      </c>
      <c r="B10" s="66"/>
      <c r="C10" s="66"/>
      <c r="D10" s="38"/>
      <c r="E10" s="66"/>
      <c r="F10" s="52">
        <f>IF((B10-C10+E10)&lt;0,B10-C10+E10,"")</f>
      </c>
      <c r="G10" s="387">
        <f>IF((B10-C10+E10)&gt;0,B10-C10+E10,IF((B10-C10+E10)=0,0,""))</f>
        <v>0</v>
      </c>
      <c r="H10" s="388"/>
      <c r="I10" s="43"/>
    </row>
    <row r="11" spans="1:9" ht="20.25" customHeight="1">
      <c r="A11" s="405" t="s">
        <v>128</v>
      </c>
      <c r="B11" s="406"/>
      <c r="C11" s="406"/>
      <c r="D11" s="406"/>
      <c r="E11" s="406"/>
      <c r="F11" s="58">
        <f>SUM(F8:F10)</f>
        <v>0</v>
      </c>
      <c r="G11" s="404">
        <f>SUM(G8:H10)</f>
        <v>0</v>
      </c>
      <c r="H11" s="404"/>
      <c r="I11" s="59">
        <f>SUM(I8:I10)</f>
        <v>0</v>
      </c>
    </row>
    <row r="12" spans="1:9" ht="24" customHeight="1">
      <c r="A12" s="356" t="s">
        <v>129</v>
      </c>
      <c r="B12" s="357"/>
      <c r="C12" s="357"/>
      <c r="D12" s="357"/>
      <c r="E12" s="357"/>
      <c r="F12" s="154"/>
      <c r="G12" s="394"/>
      <c r="H12" s="395"/>
      <c r="I12" s="155"/>
    </row>
    <row r="13" spans="1:9" ht="31.5" customHeight="1">
      <c r="A13" s="356" t="s">
        <v>192</v>
      </c>
      <c r="B13" s="357"/>
      <c r="C13" s="357"/>
      <c r="D13" s="357"/>
      <c r="E13" s="357"/>
      <c r="F13" s="154"/>
      <c r="G13" s="428">
        <f>G11-G12</f>
        <v>0</v>
      </c>
      <c r="H13" s="429"/>
      <c r="I13" s="156">
        <f>I11</f>
        <v>0</v>
      </c>
    </row>
    <row r="14" spans="1:9" ht="24" customHeight="1">
      <c r="A14" s="417" t="s">
        <v>130</v>
      </c>
      <c r="B14" s="418"/>
      <c r="C14" s="418"/>
      <c r="D14" s="418"/>
      <c r="E14" s="418"/>
      <c r="F14" s="418"/>
      <c r="G14" s="418"/>
      <c r="H14" s="418"/>
      <c r="I14" s="419"/>
    </row>
    <row r="15" spans="1:9" s="12" customFormat="1" ht="18" customHeight="1">
      <c r="A15" s="157" t="s">
        <v>131</v>
      </c>
      <c r="B15" s="382" t="s">
        <v>132</v>
      </c>
      <c r="C15" s="382"/>
      <c r="D15" s="382"/>
      <c r="E15" s="382"/>
      <c r="F15" s="382" t="s">
        <v>17</v>
      </c>
      <c r="G15" s="382"/>
      <c r="H15" s="382"/>
      <c r="I15" s="383"/>
    </row>
    <row r="16" spans="1:9" s="12" customFormat="1" ht="12" customHeight="1">
      <c r="A16" s="73">
        <v>1</v>
      </c>
      <c r="B16" s="430">
        <v>2</v>
      </c>
      <c r="C16" s="430"/>
      <c r="D16" s="430"/>
      <c r="E16" s="430"/>
      <c r="F16" s="430">
        <v>3</v>
      </c>
      <c r="G16" s="430"/>
      <c r="H16" s="430"/>
      <c r="I16" s="431"/>
    </row>
    <row r="17" spans="1:9" ht="20.25" customHeight="1">
      <c r="A17" s="158" t="s">
        <v>20</v>
      </c>
      <c r="B17" s="384" t="s">
        <v>133</v>
      </c>
      <c r="C17" s="384"/>
      <c r="D17" s="384"/>
      <c r="E17" s="384"/>
      <c r="F17" s="426"/>
      <c r="G17" s="426"/>
      <c r="H17" s="426"/>
      <c r="I17" s="427"/>
    </row>
    <row r="18" spans="1:9" ht="20.25" customHeight="1">
      <c r="A18" s="158" t="s">
        <v>21</v>
      </c>
      <c r="B18" s="384" t="s">
        <v>134</v>
      </c>
      <c r="C18" s="384"/>
      <c r="D18" s="384"/>
      <c r="E18" s="384"/>
      <c r="F18" s="426"/>
      <c r="G18" s="426"/>
      <c r="H18" s="426"/>
      <c r="I18" s="427"/>
    </row>
    <row r="19" spans="1:9" ht="20.25" customHeight="1">
      <c r="A19" s="158" t="s">
        <v>22</v>
      </c>
      <c r="B19" s="384" t="s">
        <v>135</v>
      </c>
      <c r="C19" s="384"/>
      <c r="D19" s="384"/>
      <c r="E19" s="384"/>
      <c r="F19" s="426"/>
      <c r="G19" s="426"/>
      <c r="H19" s="426"/>
      <c r="I19" s="427"/>
    </row>
    <row r="20" spans="1:9" ht="20.25" customHeight="1">
      <c r="A20" s="158" t="s">
        <v>30</v>
      </c>
      <c r="B20" s="384" t="s">
        <v>136</v>
      </c>
      <c r="C20" s="384"/>
      <c r="D20" s="384"/>
      <c r="E20" s="384"/>
      <c r="F20" s="426"/>
      <c r="G20" s="426"/>
      <c r="H20" s="426"/>
      <c r="I20" s="427"/>
    </row>
    <row r="21" spans="1:9" ht="20.25" customHeight="1">
      <c r="A21" s="422" t="s">
        <v>137</v>
      </c>
      <c r="B21" s="423"/>
      <c r="C21" s="423"/>
      <c r="D21" s="423"/>
      <c r="E21" s="423"/>
      <c r="F21" s="424">
        <f>SUM(F17:I20)</f>
        <v>0</v>
      </c>
      <c r="G21" s="424"/>
      <c r="H21" s="424"/>
      <c r="I21" s="425"/>
    </row>
    <row r="22" spans="1:9" ht="24" customHeight="1">
      <c r="A22" s="417" t="s">
        <v>138</v>
      </c>
      <c r="B22" s="418"/>
      <c r="C22" s="418"/>
      <c r="D22" s="418"/>
      <c r="E22" s="418"/>
      <c r="F22" s="418"/>
      <c r="G22" s="418"/>
      <c r="H22" s="418"/>
      <c r="I22" s="419"/>
    </row>
    <row r="23" spans="1:9" s="67" customFormat="1" ht="32.25" customHeight="1">
      <c r="A23" s="70" t="s">
        <v>131</v>
      </c>
      <c r="B23" s="159" t="s">
        <v>44</v>
      </c>
      <c r="C23" s="71" t="s">
        <v>139</v>
      </c>
      <c r="D23" s="71" t="s">
        <v>45</v>
      </c>
      <c r="E23" s="71" t="s">
        <v>140</v>
      </c>
      <c r="F23" s="420" t="s">
        <v>46</v>
      </c>
      <c r="G23" s="420"/>
      <c r="H23" s="420"/>
      <c r="I23" s="421"/>
    </row>
    <row r="24" spans="1:9" s="12" customFormat="1" ht="12" customHeight="1">
      <c r="A24" s="73">
        <v>1</v>
      </c>
      <c r="B24" s="81">
        <v>2</v>
      </c>
      <c r="C24" s="81">
        <v>3</v>
      </c>
      <c r="D24" s="74">
        <v>4</v>
      </c>
      <c r="E24" s="74">
        <v>5</v>
      </c>
      <c r="F24" s="413" t="s">
        <v>198</v>
      </c>
      <c r="G24" s="413"/>
      <c r="H24" s="413"/>
      <c r="I24" s="414"/>
    </row>
    <row r="25" spans="1:9" ht="20.25" customHeight="1">
      <c r="A25" s="160" t="s">
        <v>20</v>
      </c>
      <c r="B25" s="38"/>
      <c r="C25" s="66"/>
      <c r="D25" s="66"/>
      <c r="E25" s="66"/>
      <c r="F25" s="415">
        <f aca="true" t="shared" si="0" ref="F25:F30">IF(D25&lt;&gt;"",C25-D25,C25+E25)</f>
        <v>0</v>
      </c>
      <c r="G25" s="415"/>
      <c r="H25" s="415"/>
      <c r="I25" s="416"/>
    </row>
    <row r="26" spans="1:9" ht="20.25" customHeight="1">
      <c r="A26" s="160" t="s">
        <v>21</v>
      </c>
      <c r="B26" s="38"/>
      <c r="C26" s="66"/>
      <c r="D26" s="66"/>
      <c r="E26" s="66"/>
      <c r="F26" s="415">
        <f t="shared" si="0"/>
        <v>0</v>
      </c>
      <c r="G26" s="415"/>
      <c r="H26" s="415"/>
      <c r="I26" s="416"/>
    </row>
    <row r="27" spans="1:9" ht="20.25" customHeight="1">
      <c r="A27" s="160" t="s">
        <v>22</v>
      </c>
      <c r="B27" s="38"/>
      <c r="C27" s="66"/>
      <c r="D27" s="66"/>
      <c r="E27" s="66"/>
      <c r="F27" s="415">
        <f t="shared" si="0"/>
        <v>0</v>
      </c>
      <c r="G27" s="415"/>
      <c r="H27" s="415"/>
      <c r="I27" s="416"/>
    </row>
    <row r="28" spans="1:9" ht="20.25" customHeight="1">
      <c r="A28" s="160" t="s">
        <v>30</v>
      </c>
      <c r="B28" s="38"/>
      <c r="C28" s="66"/>
      <c r="D28" s="66"/>
      <c r="E28" s="66"/>
      <c r="F28" s="415">
        <f t="shared" si="0"/>
        <v>0</v>
      </c>
      <c r="G28" s="415"/>
      <c r="H28" s="415"/>
      <c r="I28" s="416"/>
    </row>
    <row r="29" spans="1:9" ht="20.25" customHeight="1">
      <c r="A29" s="160" t="s">
        <v>31</v>
      </c>
      <c r="B29" s="38"/>
      <c r="C29" s="66"/>
      <c r="D29" s="66"/>
      <c r="E29" s="66"/>
      <c r="F29" s="415">
        <f t="shared" si="0"/>
        <v>0</v>
      </c>
      <c r="G29" s="415"/>
      <c r="H29" s="415"/>
      <c r="I29" s="416"/>
    </row>
    <row r="30" spans="1:9" ht="20.25" customHeight="1">
      <c r="A30" s="161" t="s">
        <v>32</v>
      </c>
      <c r="B30" s="226"/>
      <c r="C30" s="163"/>
      <c r="D30" s="163"/>
      <c r="E30" s="163"/>
      <c r="F30" s="415">
        <f t="shared" si="0"/>
        <v>0</v>
      </c>
      <c r="G30" s="415"/>
      <c r="H30" s="415"/>
      <c r="I30" s="416"/>
    </row>
    <row r="31" spans="1:9" ht="51" customHeight="1">
      <c r="A31" s="417" t="s">
        <v>199</v>
      </c>
      <c r="B31" s="418"/>
      <c r="C31" s="418"/>
      <c r="D31" s="418"/>
      <c r="E31" s="418"/>
      <c r="F31" s="418"/>
      <c r="G31" s="418"/>
      <c r="H31" s="418"/>
      <c r="I31" s="419"/>
    </row>
    <row r="32" spans="1:9" s="12" customFormat="1" ht="31.5" customHeight="1">
      <c r="A32" s="162" t="s">
        <v>131</v>
      </c>
      <c r="B32" s="432" t="s">
        <v>141</v>
      </c>
      <c r="C32" s="432"/>
      <c r="D32" s="432"/>
      <c r="E32" s="432"/>
      <c r="F32" s="433" t="s">
        <v>83</v>
      </c>
      <c r="G32" s="433"/>
      <c r="H32" s="432" t="s">
        <v>200</v>
      </c>
      <c r="I32" s="434"/>
    </row>
    <row r="33" spans="1:9" s="12" customFormat="1" ht="12" customHeight="1">
      <c r="A33" s="50">
        <v>1</v>
      </c>
      <c r="B33" s="281">
        <v>2</v>
      </c>
      <c r="C33" s="281"/>
      <c r="D33" s="281"/>
      <c r="E33" s="281"/>
      <c r="F33" s="281">
        <v>3</v>
      </c>
      <c r="G33" s="281"/>
      <c r="H33" s="281">
        <v>4</v>
      </c>
      <c r="I33" s="301"/>
    </row>
    <row r="34" spans="1:9" ht="20.25" customHeight="1">
      <c r="A34" s="160" t="s">
        <v>20</v>
      </c>
      <c r="B34" s="384" t="s">
        <v>142</v>
      </c>
      <c r="C34" s="384"/>
      <c r="D34" s="384"/>
      <c r="E34" s="384"/>
      <c r="F34" s="426"/>
      <c r="G34" s="426"/>
      <c r="H34" s="435">
        <f>IF('STR. 6'!C3&gt;0,F34/'STR. 6'!C3,0)</f>
        <v>0</v>
      </c>
      <c r="I34" s="436"/>
    </row>
    <row r="35" spans="1:9" ht="20.25" customHeight="1">
      <c r="A35" s="160" t="s">
        <v>21</v>
      </c>
      <c r="B35" s="384" t="s">
        <v>143</v>
      </c>
      <c r="C35" s="384"/>
      <c r="D35" s="384"/>
      <c r="E35" s="384"/>
      <c r="F35" s="426"/>
      <c r="G35" s="426"/>
      <c r="H35" s="435">
        <f>IF('STR. 6'!C3&gt;0,F35/'STR. 6'!C3,0)</f>
        <v>0</v>
      </c>
      <c r="I35" s="436"/>
    </row>
    <row r="36" spans="1:9" ht="20.25" customHeight="1">
      <c r="A36" s="161" t="s">
        <v>22</v>
      </c>
      <c r="B36" s="439" t="s">
        <v>144</v>
      </c>
      <c r="C36" s="439"/>
      <c r="D36" s="439"/>
      <c r="E36" s="439"/>
      <c r="F36" s="440"/>
      <c r="G36" s="440"/>
      <c r="H36" s="435">
        <f>IF('STR. 6'!C3&gt;0,F36/'STR. 6'!C3,0)</f>
        <v>0</v>
      </c>
      <c r="I36" s="436"/>
    </row>
  </sheetData>
  <sheetProtection password="CC3D" sheet="1" objects="1" scenarios="1" selectLockedCells="1"/>
  <mergeCells count="61">
    <mergeCell ref="H34:I34"/>
    <mergeCell ref="H35:I35"/>
    <mergeCell ref="H36:I36"/>
    <mergeCell ref="A3:C3"/>
    <mergeCell ref="B34:E34"/>
    <mergeCell ref="B35:E35"/>
    <mergeCell ref="B36:E36"/>
    <mergeCell ref="F34:G34"/>
    <mergeCell ref="F35:G35"/>
    <mergeCell ref="F36:G36"/>
    <mergeCell ref="B32:E32"/>
    <mergeCell ref="B33:E33"/>
    <mergeCell ref="F32:G32"/>
    <mergeCell ref="H32:I32"/>
    <mergeCell ref="F33:G33"/>
    <mergeCell ref="H33:I33"/>
    <mergeCell ref="A31:I31"/>
    <mergeCell ref="F26:I26"/>
    <mergeCell ref="F27:I27"/>
    <mergeCell ref="F28:I28"/>
    <mergeCell ref="F29:I29"/>
    <mergeCell ref="F30:I30"/>
    <mergeCell ref="G13:H13"/>
    <mergeCell ref="A14:I14"/>
    <mergeCell ref="F19:I19"/>
    <mergeCell ref="B19:E19"/>
    <mergeCell ref="B18:E18"/>
    <mergeCell ref="F17:I17"/>
    <mergeCell ref="F18:I18"/>
    <mergeCell ref="F16:I16"/>
    <mergeCell ref="B15:E15"/>
    <mergeCell ref="B16:E16"/>
    <mergeCell ref="F24:I24"/>
    <mergeCell ref="F25:I25"/>
    <mergeCell ref="G8:H8"/>
    <mergeCell ref="A22:I22"/>
    <mergeCell ref="F23:I23"/>
    <mergeCell ref="A21:E21"/>
    <mergeCell ref="F21:I21"/>
    <mergeCell ref="F20:I20"/>
    <mergeCell ref="B20:E20"/>
    <mergeCell ref="A13:E13"/>
    <mergeCell ref="A2:I2"/>
    <mergeCell ref="D3:I3"/>
    <mergeCell ref="A4:I4"/>
    <mergeCell ref="G11:H11"/>
    <mergeCell ref="A11:E11"/>
    <mergeCell ref="I5:I6"/>
    <mergeCell ref="G5:H6"/>
    <mergeCell ref="F5:F6"/>
    <mergeCell ref="G7:H7"/>
    <mergeCell ref="F15:I15"/>
    <mergeCell ref="B17:E17"/>
    <mergeCell ref="A5:A6"/>
    <mergeCell ref="G9:H9"/>
    <mergeCell ref="G10:H10"/>
    <mergeCell ref="A12:E12"/>
    <mergeCell ref="B5:B6"/>
    <mergeCell ref="C5:C6"/>
    <mergeCell ref="D5:E5"/>
    <mergeCell ref="G12:H12"/>
  </mergeCells>
  <printOptions/>
  <pageMargins left="0.4330708661417323" right="0.4330708661417323" top="0.4330708661417323" bottom="0.4330708661417323" header="0.1968503937007874" footer="0.1968503937007874"/>
  <pageSetup fitToHeight="1" fitToWidth="1" horizontalDpi="600" verticalDpi="600" orientation="portrait" paperSize="9" scale="97" r:id="rId1"/>
  <headerFooter alignWithMargins="0">
    <oddFooter>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G39"/>
  <sheetViews>
    <sheetView view="pageBreakPreview" zoomScaleSheetLayoutView="100" zoomScalePageLayoutView="0" workbookViewId="0" topLeftCell="A1">
      <selection activeCell="B16" sqref="B16:C16"/>
    </sheetView>
  </sheetViews>
  <sheetFormatPr defaultColWidth="9.140625" defaultRowHeight="12.75"/>
  <cols>
    <col min="1" max="1" width="2.57421875" style="33" customWidth="1"/>
    <col min="2" max="2" width="17.8515625" style="33" customWidth="1"/>
    <col min="3" max="3" width="15.8515625" style="33" customWidth="1"/>
    <col min="4" max="4" width="15.00390625" style="33" customWidth="1"/>
    <col min="5" max="5" width="13.57421875" style="33" customWidth="1"/>
    <col min="6" max="6" width="17.28125" style="33" customWidth="1"/>
    <col min="7" max="7" width="17.140625" style="33" customWidth="1"/>
    <col min="8" max="16384" width="9.140625" style="33" customWidth="1"/>
  </cols>
  <sheetData>
    <row r="1" spans="1:7" s="14" customFormat="1" ht="22.5" customHeight="1">
      <c r="A1" s="206"/>
      <c r="B1" s="206"/>
      <c r="C1" s="206"/>
      <c r="D1" s="477" t="s">
        <v>201</v>
      </c>
      <c r="E1" s="477"/>
      <c r="F1" s="477"/>
      <c r="G1" s="477"/>
    </row>
    <row r="2" spans="1:7" ht="39.75" customHeight="1">
      <c r="A2" s="478" t="s">
        <v>202</v>
      </c>
      <c r="B2" s="479"/>
      <c r="C2" s="479"/>
      <c r="D2" s="479"/>
      <c r="E2" s="479"/>
      <c r="F2" s="479"/>
      <c r="G2" s="480"/>
    </row>
    <row r="3" spans="1:7" ht="19.5" customHeight="1">
      <c r="A3" s="481" t="s">
        <v>100</v>
      </c>
      <c r="B3" s="482"/>
      <c r="C3" s="483"/>
      <c r="D3" s="484"/>
      <c r="E3" s="399"/>
      <c r="F3" s="399"/>
      <c r="G3" s="400"/>
    </row>
    <row r="4" spans="1:7" s="35" customFormat="1" ht="11.25" customHeight="1">
      <c r="A4" s="485" t="s">
        <v>131</v>
      </c>
      <c r="B4" s="487" t="s">
        <v>25</v>
      </c>
      <c r="C4" s="441" t="s">
        <v>24</v>
      </c>
      <c r="D4" s="442"/>
      <c r="E4" s="443" t="s">
        <v>185</v>
      </c>
      <c r="F4" s="443" t="s">
        <v>203</v>
      </c>
      <c r="G4" s="488" t="s">
        <v>204</v>
      </c>
    </row>
    <row r="5" spans="1:7" s="35" customFormat="1" ht="19.5" customHeight="1">
      <c r="A5" s="486"/>
      <c r="B5" s="444"/>
      <c r="C5" s="74" t="s">
        <v>321</v>
      </c>
      <c r="D5" s="81" t="s">
        <v>17</v>
      </c>
      <c r="E5" s="444"/>
      <c r="F5" s="444"/>
      <c r="G5" s="489"/>
    </row>
    <row r="6" spans="1:7" s="35" customFormat="1" ht="12" customHeight="1">
      <c r="A6" s="73">
        <v>1</v>
      </c>
      <c r="B6" s="81">
        <v>2</v>
      </c>
      <c r="C6" s="81">
        <v>3</v>
      </c>
      <c r="D6" s="81">
        <v>4</v>
      </c>
      <c r="E6" s="81">
        <v>5</v>
      </c>
      <c r="F6" s="81" t="s">
        <v>101</v>
      </c>
      <c r="G6" s="69">
        <v>7</v>
      </c>
    </row>
    <row r="7" spans="1:7" ht="19.5" customHeight="1">
      <c r="A7" s="51" t="s">
        <v>20</v>
      </c>
      <c r="B7" s="66"/>
      <c r="C7" s="38"/>
      <c r="D7" s="66"/>
      <c r="E7" s="66"/>
      <c r="F7" s="52">
        <f>+B7+D7-E7</f>
        <v>0</v>
      </c>
      <c r="G7" s="180"/>
    </row>
    <row r="8" spans="1:7" ht="19.5" customHeight="1">
      <c r="A8" s="51" t="s">
        <v>21</v>
      </c>
      <c r="B8" s="66"/>
      <c r="C8" s="38"/>
      <c r="D8" s="66"/>
      <c r="E8" s="66"/>
      <c r="F8" s="52">
        <f>+B8+D8-E8</f>
        <v>0</v>
      </c>
      <c r="G8" s="180"/>
    </row>
    <row r="9" spans="1:7" ht="19.5" customHeight="1">
      <c r="A9" s="51" t="s">
        <v>22</v>
      </c>
      <c r="B9" s="66"/>
      <c r="C9" s="38"/>
      <c r="D9" s="66"/>
      <c r="E9" s="66"/>
      <c r="F9" s="52">
        <f>+B9+D9-E9</f>
        <v>0</v>
      </c>
      <c r="G9" s="180"/>
    </row>
    <row r="10" spans="1:7" ht="26.25" customHeight="1">
      <c r="A10" s="455" t="s">
        <v>102</v>
      </c>
      <c r="B10" s="456"/>
      <c r="C10" s="456"/>
      <c r="D10" s="456"/>
      <c r="E10" s="457"/>
      <c r="F10" s="164">
        <f>SUM(F7:F9)</f>
        <v>0</v>
      </c>
      <c r="G10" s="165">
        <f>SUM(G7:G9)</f>
        <v>0</v>
      </c>
    </row>
    <row r="11" spans="1:7" ht="15" customHeight="1">
      <c r="A11" s="474"/>
      <c r="B11" s="474"/>
      <c r="C11" s="474"/>
      <c r="D11" s="474"/>
      <c r="E11" s="474"/>
      <c r="F11" s="474"/>
      <c r="G11" s="474"/>
    </row>
    <row r="12" spans="1:7" ht="25.5" customHeight="1">
      <c r="A12" s="452" t="s">
        <v>103</v>
      </c>
      <c r="B12" s="453"/>
      <c r="C12" s="453"/>
      <c r="D12" s="453"/>
      <c r="E12" s="453"/>
      <c r="F12" s="453"/>
      <c r="G12" s="454"/>
    </row>
    <row r="13" spans="1:7" s="168" customFormat="1" ht="30" customHeight="1">
      <c r="A13" s="166" t="s">
        <v>131</v>
      </c>
      <c r="B13" s="458" t="s">
        <v>105</v>
      </c>
      <c r="C13" s="459"/>
      <c r="D13" s="167" t="s">
        <v>41</v>
      </c>
      <c r="E13" s="167" t="s">
        <v>185</v>
      </c>
      <c r="F13" s="167" t="s">
        <v>19</v>
      </c>
      <c r="G13" s="49" t="s">
        <v>204</v>
      </c>
    </row>
    <row r="14" spans="1:7" s="168" customFormat="1" ht="12" customHeight="1">
      <c r="A14" s="169">
        <v>1</v>
      </c>
      <c r="B14" s="475">
        <v>2</v>
      </c>
      <c r="C14" s="476"/>
      <c r="D14" s="170">
        <v>3</v>
      </c>
      <c r="E14" s="170">
        <v>4</v>
      </c>
      <c r="F14" s="170" t="s">
        <v>42</v>
      </c>
      <c r="G14" s="171">
        <v>6</v>
      </c>
    </row>
    <row r="15" spans="1:7" ht="24" customHeight="1">
      <c r="A15" s="461" t="s">
        <v>104</v>
      </c>
      <c r="B15" s="462"/>
      <c r="C15" s="462"/>
      <c r="D15" s="462"/>
      <c r="E15" s="462"/>
      <c r="F15" s="462"/>
      <c r="G15" s="463"/>
    </row>
    <row r="16" spans="1:7" s="13" customFormat="1" ht="19.5" customHeight="1">
      <c r="A16" s="172" t="s">
        <v>20</v>
      </c>
      <c r="B16" s="469"/>
      <c r="C16" s="470"/>
      <c r="D16" s="181"/>
      <c r="E16" s="181"/>
      <c r="F16" s="173">
        <f>D16-E16</f>
        <v>0</v>
      </c>
      <c r="G16" s="183"/>
    </row>
    <row r="17" spans="1:7" s="13" customFormat="1" ht="19.5" customHeight="1">
      <c r="A17" s="51" t="s">
        <v>21</v>
      </c>
      <c r="B17" s="448"/>
      <c r="C17" s="449"/>
      <c r="D17" s="182"/>
      <c r="E17" s="182"/>
      <c r="F17" s="174">
        <f>D17-E17</f>
        <v>0</v>
      </c>
      <c r="G17" s="180"/>
    </row>
    <row r="18" spans="1:7" s="13" customFormat="1" ht="19.5" customHeight="1">
      <c r="A18" s="51" t="s">
        <v>22</v>
      </c>
      <c r="B18" s="448"/>
      <c r="C18" s="449"/>
      <c r="D18" s="182"/>
      <c r="E18" s="182"/>
      <c r="F18" s="174">
        <f>D18-E18</f>
        <v>0</v>
      </c>
      <c r="G18" s="180"/>
    </row>
    <row r="19" spans="1:7" s="13" customFormat="1" ht="19.5" customHeight="1">
      <c r="A19" s="466" t="s">
        <v>106</v>
      </c>
      <c r="B19" s="467"/>
      <c r="C19" s="467"/>
      <c r="D19" s="467"/>
      <c r="E19" s="467"/>
      <c r="F19" s="207">
        <f>SUM(F16:F18)</f>
        <v>0</v>
      </c>
      <c r="G19" s="175">
        <f>SUM(G16:G18)</f>
        <v>0</v>
      </c>
    </row>
    <row r="20" spans="1:7" ht="24" customHeight="1">
      <c r="A20" s="461" t="s">
        <v>107</v>
      </c>
      <c r="B20" s="462"/>
      <c r="C20" s="462"/>
      <c r="D20" s="462"/>
      <c r="E20" s="462"/>
      <c r="F20" s="462"/>
      <c r="G20" s="463"/>
    </row>
    <row r="21" spans="1:7" s="13" customFormat="1" ht="19.5" customHeight="1">
      <c r="A21" s="172" t="s">
        <v>20</v>
      </c>
      <c r="B21" s="464"/>
      <c r="C21" s="465"/>
      <c r="D21" s="181"/>
      <c r="E21" s="181"/>
      <c r="F21" s="173">
        <f>D21-E21</f>
        <v>0</v>
      </c>
      <c r="G21" s="183"/>
    </row>
    <row r="22" spans="1:7" s="13" customFormat="1" ht="19.5" customHeight="1">
      <c r="A22" s="51" t="s">
        <v>21</v>
      </c>
      <c r="B22" s="448"/>
      <c r="C22" s="449"/>
      <c r="D22" s="182"/>
      <c r="E22" s="182"/>
      <c r="F22" s="174">
        <f>D22-E22</f>
        <v>0</v>
      </c>
      <c r="G22" s="180"/>
    </row>
    <row r="23" spans="1:7" s="13" customFormat="1" ht="19.5" customHeight="1">
      <c r="A23" s="51" t="s">
        <v>22</v>
      </c>
      <c r="B23" s="448"/>
      <c r="C23" s="449"/>
      <c r="D23" s="182"/>
      <c r="E23" s="182"/>
      <c r="F23" s="174">
        <f>D23-E23</f>
        <v>0</v>
      </c>
      <c r="G23" s="180"/>
    </row>
    <row r="24" spans="1:7" s="177" customFormat="1" ht="19.5" customHeight="1">
      <c r="A24" s="466" t="s">
        <v>108</v>
      </c>
      <c r="B24" s="467"/>
      <c r="C24" s="467"/>
      <c r="D24" s="467"/>
      <c r="E24" s="468"/>
      <c r="F24" s="126">
        <f>SUM(F21:F23)</f>
        <v>0</v>
      </c>
      <c r="G24" s="176">
        <f>SUM(G21:G23)</f>
        <v>0</v>
      </c>
    </row>
    <row r="25" spans="1:7" ht="24" customHeight="1">
      <c r="A25" s="461" t="s">
        <v>109</v>
      </c>
      <c r="B25" s="462"/>
      <c r="C25" s="462"/>
      <c r="D25" s="462"/>
      <c r="E25" s="462"/>
      <c r="F25" s="462"/>
      <c r="G25" s="463"/>
    </row>
    <row r="26" spans="1:7" s="13" customFormat="1" ht="19.5" customHeight="1">
      <c r="A26" s="172" t="s">
        <v>20</v>
      </c>
      <c r="B26" s="464"/>
      <c r="C26" s="465"/>
      <c r="D26" s="181"/>
      <c r="E26" s="181"/>
      <c r="F26" s="173">
        <f>D26-E26</f>
        <v>0</v>
      </c>
      <c r="G26" s="183"/>
    </row>
    <row r="27" spans="1:7" s="177" customFormat="1" ht="19.5" customHeight="1">
      <c r="A27" s="466" t="s">
        <v>110</v>
      </c>
      <c r="B27" s="467"/>
      <c r="C27" s="467"/>
      <c r="D27" s="467"/>
      <c r="E27" s="468"/>
      <c r="F27" s="126">
        <f>SUM(F26)</f>
        <v>0</v>
      </c>
      <c r="G27" s="176">
        <f>SUM(G26)</f>
        <v>0</v>
      </c>
    </row>
    <row r="28" spans="1:7" ht="24" customHeight="1">
      <c r="A28" s="471" t="s">
        <v>111</v>
      </c>
      <c r="B28" s="472"/>
      <c r="C28" s="472"/>
      <c r="D28" s="472"/>
      <c r="E28" s="472"/>
      <c r="F28" s="472"/>
      <c r="G28" s="473"/>
    </row>
    <row r="29" spans="1:7" s="13" customFormat="1" ht="19.5" customHeight="1">
      <c r="A29" s="172" t="s">
        <v>20</v>
      </c>
      <c r="B29" s="464"/>
      <c r="C29" s="465"/>
      <c r="D29" s="181"/>
      <c r="E29" s="181"/>
      <c r="F29" s="173">
        <f>D29-E29</f>
        <v>0</v>
      </c>
      <c r="G29" s="183"/>
    </row>
    <row r="30" spans="1:7" s="177" customFormat="1" ht="19.5" customHeight="1">
      <c r="A30" s="466" t="s">
        <v>112</v>
      </c>
      <c r="B30" s="467"/>
      <c r="C30" s="467"/>
      <c r="D30" s="467"/>
      <c r="E30" s="468"/>
      <c r="F30" s="126">
        <f>SUM(F29)</f>
        <v>0</v>
      </c>
      <c r="G30" s="176">
        <f>SUM(G29)</f>
        <v>0</v>
      </c>
    </row>
    <row r="31" spans="1:7" ht="26.25" customHeight="1">
      <c r="A31" s="445" t="s">
        <v>113</v>
      </c>
      <c r="B31" s="446"/>
      <c r="C31" s="446"/>
      <c r="D31" s="446"/>
      <c r="E31" s="446"/>
      <c r="F31" s="178">
        <f>F19+F24+F27+F30</f>
        <v>0</v>
      </c>
      <c r="G31" s="125">
        <f>G19+G24+G27+G30</f>
        <v>0</v>
      </c>
    </row>
    <row r="32" spans="1:7" ht="15" customHeight="1">
      <c r="A32" s="354"/>
      <c r="B32" s="354"/>
      <c r="C32" s="354"/>
      <c r="D32" s="354"/>
      <c r="E32" s="354"/>
      <c r="F32" s="354"/>
      <c r="G32" s="354"/>
    </row>
    <row r="33" spans="1:7" ht="25.5" customHeight="1">
      <c r="A33" s="452" t="s">
        <v>116</v>
      </c>
      <c r="B33" s="453"/>
      <c r="C33" s="453"/>
      <c r="D33" s="453"/>
      <c r="E33" s="453"/>
      <c r="F33" s="453"/>
      <c r="G33" s="454"/>
    </row>
    <row r="34" spans="1:7" s="35" customFormat="1" ht="30" customHeight="1">
      <c r="A34" s="166" t="s">
        <v>131</v>
      </c>
      <c r="B34" s="458" t="s">
        <v>114</v>
      </c>
      <c r="C34" s="459"/>
      <c r="D34" s="167" t="s">
        <v>41</v>
      </c>
      <c r="E34" s="167" t="s">
        <v>185</v>
      </c>
      <c r="F34" s="167" t="s">
        <v>19</v>
      </c>
      <c r="G34" s="49" t="s">
        <v>204</v>
      </c>
    </row>
    <row r="35" spans="1:7" s="168" customFormat="1" ht="12" customHeight="1">
      <c r="A35" s="50">
        <v>1</v>
      </c>
      <c r="B35" s="349">
        <v>2</v>
      </c>
      <c r="C35" s="460"/>
      <c r="D35" s="23">
        <v>3</v>
      </c>
      <c r="E35" s="23">
        <v>4</v>
      </c>
      <c r="F35" s="23" t="s">
        <v>42</v>
      </c>
      <c r="G35" s="69">
        <v>6</v>
      </c>
    </row>
    <row r="36" spans="1:7" s="13" customFormat="1" ht="19.5" customHeight="1">
      <c r="A36" s="51" t="s">
        <v>20</v>
      </c>
      <c r="B36" s="448"/>
      <c r="C36" s="449"/>
      <c r="D36" s="182"/>
      <c r="E36" s="182"/>
      <c r="F36" s="174">
        <f>D36-E36</f>
        <v>0</v>
      </c>
      <c r="G36" s="84"/>
    </row>
    <row r="37" spans="1:7" s="13" customFormat="1" ht="19.5" customHeight="1">
      <c r="A37" s="51" t="s">
        <v>21</v>
      </c>
      <c r="B37" s="448"/>
      <c r="C37" s="449"/>
      <c r="D37" s="182"/>
      <c r="E37" s="182"/>
      <c r="F37" s="174">
        <f>D37-E37</f>
        <v>0</v>
      </c>
      <c r="G37" s="84"/>
    </row>
    <row r="38" spans="1:7" s="13" customFormat="1" ht="19.5" customHeight="1">
      <c r="A38" s="77" t="s">
        <v>22</v>
      </c>
      <c r="B38" s="450"/>
      <c r="C38" s="451"/>
      <c r="D38" s="184"/>
      <c r="E38" s="184"/>
      <c r="F38" s="174">
        <f>D38-E38</f>
        <v>0</v>
      </c>
      <c r="G38" s="124"/>
    </row>
    <row r="39" spans="1:7" ht="25.5" customHeight="1">
      <c r="A39" s="445" t="s">
        <v>115</v>
      </c>
      <c r="B39" s="446"/>
      <c r="C39" s="446"/>
      <c r="D39" s="446"/>
      <c r="E39" s="447"/>
      <c r="F39" s="179">
        <f>SUM(F36:F38)</f>
        <v>0</v>
      </c>
      <c r="G39" s="156">
        <f>SUM(G36:G38)</f>
        <v>0</v>
      </c>
    </row>
  </sheetData>
  <sheetProtection password="CC3D" sheet="1" objects="1" scenarios="1" selectLockedCells="1"/>
  <mergeCells count="40">
    <mergeCell ref="B21:C21"/>
    <mergeCell ref="B22:C22"/>
    <mergeCell ref="D1:G1"/>
    <mergeCell ref="A2:G2"/>
    <mergeCell ref="A3:C3"/>
    <mergeCell ref="D3:G3"/>
    <mergeCell ref="A4:A5"/>
    <mergeCell ref="B4:B5"/>
    <mergeCell ref="F4:F5"/>
    <mergeCell ref="G4:G5"/>
    <mergeCell ref="A28:G28"/>
    <mergeCell ref="A33:G33"/>
    <mergeCell ref="A11:G11"/>
    <mergeCell ref="B13:C13"/>
    <mergeCell ref="B14:C14"/>
    <mergeCell ref="A19:E19"/>
    <mergeCell ref="A32:G32"/>
    <mergeCell ref="A31:E31"/>
    <mergeCell ref="A27:E27"/>
    <mergeCell ref="A30:E30"/>
    <mergeCell ref="A15:G15"/>
    <mergeCell ref="A20:G20"/>
    <mergeCell ref="B26:C26"/>
    <mergeCell ref="B29:C29"/>
    <mergeCell ref="A25:G25"/>
    <mergeCell ref="B18:C18"/>
    <mergeCell ref="A24:E24"/>
    <mergeCell ref="B23:C23"/>
    <mergeCell ref="B16:C16"/>
    <mergeCell ref="B17:C17"/>
    <mergeCell ref="C4:D4"/>
    <mergeCell ref="E4:E5"/>
    <mergeCell ref="A39:E39"/>
    <mergeCell ref="B36:C36"/>
    <mergeCell ref="B37:C37"/>
    <mergeCell ref="B38:C38"/>
    <mergeCell ref="A12:G12"/>
    <mergeCell ref="A10:E10"/>
    <mergeCell ref="B34:C34"/>
    <mergeCell ref="B35:C35"/>
  </mergeCells>
  <printOptions/>
  <pageMargins left="0.4330708661417323" right="0.4330708661417323" top="0.4330708661417323" bottom="0.4330708661417323" header="0.1968503937007874" footer="0.1968503937007874"/>
  <pageSetup fitToHeight="1" fitToWidth="1" horizontalDpi="600" verticalDpi="600" orientation="portrait" paperSize="9" scale="97" r:id="rId1"/>
  <headerFooter alignWithMargins="0">
    <oddFooter>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O21"/>
  <sheetViews>
    <sheetView view="pageBreakPreview" zoomScaleSheetLayoutView="100" zoomScalePageLayoutView="0" workbookViewId="0" topLeftCell="A1">
      <selection activeCell="C10" sqref="C10:D10"/>
    </sheetView>
  </sheetViews>
  <sheetFormatPr defaultColWidth="9.140625" defaultRowHeight="12.75"/>
  <cols>
    <col min="1" max="1" width="2.57421875" style="33" customWidth="1"/>
    <col min="2" max="2" width="15.28125" style="33" bestFit="1" customWidth="1"/>
    <col min="3" max="3" width="2.140625" style="33" customWidth="1"/>
    <col min="4" max="4" width="11.57421875" style="33" customWidth="1"/>
    <col min="5" max="5" width="6.421875" style="33" customWidth="1"/>
    <col min="6" max="7" width="6.7109375" style="33" customWidth="1"/>
    <col min="8" max="8" width="6.421875" style="33" customWidth="1"/>
    <col min="9" max="9" width="6.7109375" style="33" customWidth="1"/>
    <col min="10" max="10" width="7.00390625" style="33" customWidth="1"/>
    <col min="11" max="11" width="10.7109375" style="33" customWidth="1"/>
    <col min="12" max="12" width="2.7109375" style="33" customWidth="1"/>
    <col min="13" max="13" width="13.28125" style="33" customWidth="1"/>
    <col min="14" max="14" width="6.7109375" style="33" customWidth="1"/>
    <col min="15" max="16384" width="9.140625" style="33" customWidth="1"/>
  </cols>
  <sheetData>
    <row r="1" spans="1:13" ht="22.5" customHeight="1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208"/>
    </row>
    <row r="2" spans="1:13" ht="25.5" customHeight="1">
      <c r="A2" s="375" t="s">
        <v>117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7"/>
    </row>
    <row r="3" spans="1:13" s="35" customFormat="1" ht="37.5" customHeight="1">
      <c r="A3" s="70" t="s">
        <v>131</v>
      </c>
      <c r="B3" s="71" t="s">
        <v>118</v>
      </c>
      <c r="C3" s="517" t="s">
        <v>26</v>
      </c>
      <c r="D3" s="517"/>
      <c r="E3" s="517" t="s">
        <v>27</v>
      </c>
      <c r="F3" s="517"/>
      <c r="G3" s="517" t="s">
        <v>28</v>
      </c>
      <c r="H3" s="517"/>
      <c r="I3" s="517" t="s">
        <v>18</v>
      </c>
      <c r="J3" s="517"/>
      <c r="K3" s="517" t="s">
        <v>19</v>
      </c>
      <c r="L3" s="517"/>
      <c r="M3" s="72" t="s">
        <v>204</v>
      </c>
    </row>
    <row r="4" spans="1:13" s="35" customFormat="1" ht="11.25" customHeight="1">
      <c r="A4" s="73">
        <v>1</v>
      </c>
      <c r="B4" s="74">
        <v>2</v>
      </c>
      <c r="C4" s="413">
        <v>3</v>
      </c>
      <c r="D4" s="413"/>
      <c r="E4" s="413">
        <v>4</v>
      </c>
      <c r="F4" s="413"/>
      <c r="G4" s="413">
        <v>5</v>
      </c>
      <c r="H4" s="413"/>
      <c r="I4" s="413">
        <v>6</v>
      </c>
      <c r="J4" s="413"/>
      <c r="K4" s="413" t="s">
        <v>29</v>
      </c>
      <c r="L4" s="413"/>
      <c r="M4" s="75"/>
    </row>
    <row r="5" spans="1:13" ht="57.75" customHeight="1">
      <c r="A5" s="51" t="s">
        <v>20</v>
      </c>
      <c r="B5" s="76" t="s">
        <v>205</v>
      </c>
      <c r="C5" s="514"/>
      <c r="D5" s="514"/>
      <c r="E5" s="515"/>
      <c r="F5" s="515"/>
      <c r="G5" s="516"/>
      <c r="H5" s="516"/>
      <c r="I5" s="516"/>
      <c r="J5" s="516"/>
      <c r="K5" s="513">
        <f>C5-E5-G5-I5</f>
        <v>0</v>
      </c>
      <c r="L5" s="513"/>
      <c r="M5" s="82"/>
    </row>
    <row r="6" spans="1:13" ht="57.75" customHeight="1">
      <c r="A6" s="51" t="s">
        <v>21</v>
      </c>
      <c r="B6" s="76" t="s">
        <v>119</v>
      </c>
      <c r="C6" s="514"/>
      <c r="D6" s="514"/>
      <c r="E6" s="516"/>
      <c r="F6" s="516"/>
      <c r="G6" s="516"/>
      <c r="H6" s="516"/>
      <c r="I6" s="516"/>
      <c r="J6" s="516"/>
      <c r="K6" s="513">
        <f aca="true" t="shared" si="0" ref="K6:K12">C6-E6-G6-I6</f>
        <v>0</v>
      </c>
      <c r="L6" s="513"/>
      <c r="M6" s="82"/>
    </row>
    <row r="7" spans="1:13" ht="81.75" customHeight="1">
      <c r="A7" s="51" t="s">
        <v>22</v>
      </c>
      <c r="B7" s="76" t="s">
        <v>207</v>
      </c>
      <c r="C7" s="514"/>
      <c r="D7" s="514"/>
      <c r="E7" s="516"/>
      <c r="F7" s="516"/>
      <c r="G7" s="516"/>
      <c r="H7" s="516"/>
      <c r="I7" s="516"/>
      <c r="J7" s="516"/>
      <c r="K7" s="513">
        <f t="shared" si="0"/>
        <v>0</v>
      </c>
      <c r="L7" s="513"/>
      <c r="M7" s="82"/>
    </row>
    <row r="8" spans="1:13" ht="57" customHeight="1">
      <c r="A8" s="51" t="s">
        <v>30</v>
      </c>
      <c r="B8" s="76" t="s">
        <v>208</v>
      </c>
      <c r="C8" s="514"/>
      <c r="D8" s="514"/>
      <c r="E8" s="515"/>
      <c r="F8" s="515"/>
      <c r="G8" s="516"/>
      <c r="H8" s="516"/>
      <c r="I8" s="516"/>
      <c r="J8" s="516"/>
      <c r="K8" s="513">
        <f t="shared" si="0"/>
        <v>0</v>
      </c>
      <c r="L8" s="513"/>
      <c r="M8" s="82"/>
    </row>
    <row r="9" spans="1:13" ht="68.25">
      <c r="A9" s="51" t="s">
        <v>31</v>
      </c>
      <c r="B9" s="76" t="s">
        <v>209</v>
      </c>
      <c r="C9" s="514"/>
      <c r="D9" s="514"/>
      <c r="E9" s="515"/>
      <c r="F9" s="515"/>
      <c r="G9" s="516"/>
      <c r="H9" s="516"/>
      <c r="I9" s="516"/>
      <c r="J9" s="516"/>
      <c r="K9" s="513">
        <f t="shared" si="0"/>
        <v>0</v>
      </c>
      <c r="L9" s="513"/>
      <c r="M9" s="82"/>
    </row>
    <row r="10" spans="1:13" ht="58.5">
      <c r="A10" s="51" t="s">
        <v>32</v>
      </c>
      <c r="B10" s="76" t="s">
        <v>210</v>
      </c>
      <c r="C10" s="514"/>
      <c r="D10" s="514"/>
      <c r="E10" s="516"/>
      <c r="F10" s="516"/>
      <c r="G10" s="515"/>
      <c r="H10" s="515"/>
      <c r="I10" s="516"/>
      <c r="J10" s="516"/>
      <c r="K10" s="513">
        <f t="shared" si="0"/>
        <v>0</v>
      </c>
      <c r="L10" s="513"/>
      <c r="M10" s="82"/>
    </row>
    <row r="11" spans="1:13" ht="57.75" customHeight="1">
      <c r="A11" s="51" t="s">
        <v>33</v>
      </c>
      <c r="B11" s="76" t="s">
        <v>211</v>
      </c>
      <c r="C11" s="514"/>
      <c r="D11" s="514"/>
      <c r="E11" s="516"/>
      <c r="F11" s="516"/>
      <c r="G11" s="515"/>
      <c r="H11" s="515"/>
      <c r="I11" s="516"/>
      <c r="J11" s="516"/>
      <c r="K11" s="513">
        <f t="shared" si="0"/>
        <v>0</v>
      </c>
      <c r="L11" s="513"/>
      <c r="M11" s="82"/>
    </row>
    <row r="12" spans="1:15" ht="57.75" customHeight="1">
      <c r="A12" s="77" t="s">
        <v>34</v>
      </c>
      <c r="B12" s="78" t="s">
        <v>120</v>
      </c>
      <c r="C12" s="514"/>
      <c r="D12" s="514"/>
      <c r="E12" s="515"/>
      <c r="F12" s="515"/>
      <c r="G12" s="516"/>
      <c r="H12" s="516"/>
      <c r="I12" s="516"/>
      <c r="J12" s="516"/>
      <c r="K12" s="513">
        <f t="shared" si="0"/>
        <v>0</v>
      </c>
      <c r="L12" s="513"/>
      <c r="M12" s="83"/>
      <c r="O12" s="79"/>
    </row>
    <row r="13" spans="1:13" ht="30" customHeight="1">
      <c r="A13" s="445" t="s">
        <v>206</v>
      </c>
      <c r="B13" s="508"/>
      <c r="C13" s="508"/>
      <c r="D13" s="508"/>
      <c r="E13" s="508"/>
      <c r="F13" s="508"/>
      <c r="G13" s="508"/>
      <c r="H13" s="508"/>
      <c r="I13" s="508"/>
      <c r="J13" s="509"/>
      <c r="K13" s="506">
        <f>SUM(K5:L12)</f>
        <v>0</v>
      </c>
      <c r="L13" s="507"/>
      <c r="M13" s="80">
        <f>SUM(M5:M12)</f>
        <v>0</v>
      </c>
    </row>
    <row r="14" spans="1:13" ht="12.75">
      <c r="A14" s="474"/>
      <c r="B14" s="474"/>
      <c r="C14" s="474"/>
      <c r="D14" s="474"/>
      <c r="E14" s="474"/>
      <c r="F14" s="474"/>
      <c r="G14" s="474"/>
      <c r="H14" s="474"/>
      <c r="I14" s="474"/>
      <c r="J14" s="474"/>
      <c r="K14" s="474"/>
      <c r="L14" s="474"/>
      <c r="M14" s="474"/>
    </row>
    <row r="15" spans="1:13" ht="26.25" customHeight="1">
      <c r="A15" s="510" t="s">
        <v>121</v>
      </c>
      <c r="B15" s="511"/>
      <c r="C15" s="511"/>
      <c r="D15" s="511"/>
      <c r="E15" s="511"/>
      <c r="F15" s="511"/>
      <c r="G15" s="511"/>
      <c r="H15" s="511"/>
      <c r="I15" s="511"/>
      <c r="J15" s="511"/>
      <c r="K15" s="511"/>
      <c r="L15" s="511"/>
      <c r="M15" s="512"/>
    </row>
    <row r="16" spans="1:13" s="35" customFormat="1" ht="32.25" customHeight="1">
      <c r="A16" s="166" t="s">
        <v>131</v>
      </c>
      <c r="B16" s="444" t="s">
        <v>122</v>
      </c>
      <c r="C16" s="444"/>
      <c r="D16" s="504" t="s">
        <v>43</v>
      </c>
      <c r="E16" s="504"/>
      <c r="F16" s="504" t="s">
        <v>41</v>
      </c>
      <c r="G16" s="504"/>
      <c r="H16" s="504" t="s">
        <v>18</v>
      </c>
      <c r="I16" s="504"/>
      <c r="J16" s="504" t="s">
        <v>19</v>
      </c>
      <c r="K16" s="504"/>
      <c r="L16" s="504" t="s">
        <v>204</v>
      </c>
      <c r="M16" s="505"/>
    </row>
    <row r="17" spans="1:13" s="35" customFormat="1" ht="12" customHeight="1">
      <c r="A17" s="73">
        <v>1</v>
      </c>
      <c r="B17" s="430">
        <v>2</v>
      </c>
      <c r="C17" s="430"/>
      <c r="D17" s="430">
        <v>3</v>
      </c>
      <c r="E17" s="430"/>
      <c r="F17" s="430">
        <v>4</v>
      </c>
      <c r="G17" s="430"/>
      <c r="H17" s="430">
        <v>5</v>
      </c>
      <c r="I17" s="430"/>
      <c r="J17" s="430" t="s">
        <v>23</v>
      </c>
      <c r="K17" s="430"/>
      <c r="L17" s="430">
        <v>7</v>
      </c>
      <c r="M17" s="431"/>
    </row>
    <row r="18" spans="1:13" s="13" customFormat="1" ht="21" customHeight="1">
      <c r="A18" s="51" t="s">
        <v>20</v>
      </c>
      <c r="B18" s="353"/>
      <c r="C18" s="353"/>
      <c r="D18" s="499"/>
      <c r="E18" s="499"/>
      <c r="F18" s="495"/>
      <c r="G18" s="495"/>
      <c r="H18" s="492"/>
      <c r="I18" s="492"/>
      <c r="J18" s="502">
        <f>F18-H18</f>
        <v>0</v>
      </c>
      <c r="K18" s="502"/>
      <c r="L18" s="492"/>
      <c r="M18" s="493"/>
    </row>
    <row r="19" spans="1:13" s="13" customFormat="1" ht="21" customHeight="1">
      <c r="A19" s="51" t="s">
        <v>21</v>
      </c>
      <c r="B19" s="353"/>
      <c r="C19" s="353"/>
      <c r="D19" s="499"/>
      <c r="E19" s="499"/>
      <c r="F19" s="495"/>
      <c r="G19" s="495"/>
      <c r="H19" s="492"/>
      <c r="I19" s="492"/>
      <c r="J19" s="502">
        <f>F19-H19</f>
        <v>0</v>
      </c>
      <c r="K19" s="502"/>
      <c r="L19" s="492"/>
      <c r="M19" s="493"/>
    </row>
    <row r="20" spans="1:13" s="13" customFormat="1" ht="21" customHeight="1">
      <c r="A20" s="77" t="s">
        <v>22</v>
      </c>
      <c r="B20" s="490"/>
      <c r="C20" s="490"/>
      <c r="D20" s="500"/>
      <c r="E20" s="500"/>
      <c r="F20" s="501"/>
      <c r="G20" s="501"/>
      <c r="H20" s="491"/>
      <c r="I20" s="491"/>
      <c r="J20" s="503">
        <f>F20-H20</f>
        <v>0</v>
      </c>
      <c r="K20" s="503"/>
      <c r="L20" s="491"/>
      <c r="M20" s="494"/>
    </row>
    <row r="21" spans="1:13" ht="27.75" customHeight="1">
      <c r="A21" s="445" t="s">
        <v>123</v>
      </c>
      <c r="B21" s="446"/>
      <c r="C21" s="446"/>
      <c r="D21" s="446"/>
      <c r="E21" s="446"/>
      <c r="F21" s="446"/>
      <c r="G21" s="446"/>
      <c r="H21" s="446"/>
      <c r="I21" s="447"/>
      <c r="J21" s="496">
        <f>SUM(J18:K20)</f>
        <v>0</v>
      </c>
      <c r="K21" s="498"/>
      <c r="L21" s="496">
        <f>SUM(L18:M20)</f>
        <v>0</v>
      </c>
      <c r="M21" s="497"/>
    </row>
  </sheetData>
  <sheetProtection password="CC3D" sheet="1" objects="1" scenarios="1" selectLockedCells="1"/>
  <mergeCells count="88">
    <mergeCell ref="C3:D3"/>
    <mergeCell ref="E3:F3"/>
    <mergeCell ref="G3:H3"/>
    <mergeCell ref="I3:J3"/>
    <mergeCell ref="C11:D11"/>
    <mergeCell ref="E11:F11"/>
    <mergeCell ref="G11:H11"/>
    <mergeCell ref="I11:J11"/>
    <mergeCell ref="K3:L3"/>
    <mergeCell ref="C4:D4"/>
    <mergeCell ref="E4:F4"/>
    <mergeCell ref="G4:H4"/>
    <mergeCell ref="I4:J4"/>
    <mergeCell ref="K4:L4"/>
    <mergeCell ref="K5:L5"/>
    <mergeCell ref="C6:D6"/>
    <mergeCell ref="E6:F6"/>
    <mergeCell ref="G6:H6"/>
    <mergeCell ref="I6:J6"/>
    <mergeCell ref="K6:L6"/>
    <mergeCell ref="C5:D5"/>
    <mergeCell ref="E5:F5"/>
    <mergeCell ref="G5:H5"/>
    <mergeCell ref="I5:J5"/>
    <mergeCell ref="K7:L7"/>
    <mergeCell ref="C8:D8"/>
    <mergeCell ref="E8:F8"/>
    <mergeCell ref="G8:H8"/>
    <mergeCell ref="I8:J8"/>
    <mergeCell ref="K8:L8"/>
    <mergeCell ref="C7:D7"/>
    <mergeCell ref="E7:F7"/>
    <mergeCell ref="G7:H7"/>
    <mergeCell ref="I7:J7"/>
    <mergeCell ref="K9:L9"/>
    <mergeCell ref="C10:D10"/>
    <mergeCell ref="E10:F10"/>
    <mergeCell ref="G10:H10"/>
    <mergeCell ref="I10:J10"/>
    <mergeCell ref="K10:L10"/>
    <mergeCell ref="C9:D9"/>
    <mergeCell ref="E9:F9"/>
    <mergeCell ref="G9:H9"/>
    <mergeCell ref="I9:J9"/>
    <mergeCell ref="K13:L13"/>
    <mergeCell ref="A2:M2"/>
    <mergeCell ref="A13:J13"/>
    <mergeCell ref="A15:M15"/>
    <mergeCell ref="K11:L11"/>
    <mergeCell ref="C12:D12"/>
    <mergeCell ref="E12:F12"/>
    <mergeCell ref="G12:H12"/>
    <mergeCell ref="I12:J12"/>
    <mergeCell ref="K12:L12"/>
    <mergeCell ref="H16:I16"/>
    <mergeCell ref="J16:K16"/>
    <mergeCell ref="L16:M16"/>
    <mergeCell ref="A14:M14"/>
    <mergeCell ref="B16:C16"/>
    <mergeCell ref="D16:E16"/>
    <mergeCell ref="F16:G16"/>
    <mergeCell ref="J18:K18"/>
    <mergeCell ref="B17:C17"/>
    <mergeCell ref="D17:E17"/>
    <mergeCell ref="F17:G17"/>
    <mergeCell ref="D18:E18"/>
    <mergeCell ref="H17:I17"/>
    <mergeCell ref="J17:K17"/>
    <mergeCell ref="L21:M21"/>
    <mergeCell ref="A21:I21"/>
    <mergeCell ref="J21:K21"/>
    <mergeCell ref="D19:E19"/>
    <mergeCell ref="D20:E20"/>
    <mergeCell ref="F19:G19"/>
    <mergeCell ref="F20:G20"/>
    <mergeCell ref="J19:K19"/>
    <mergeCell ref="J20:K20"/>
    <mergeCell ref="L19:M19"/>
    <mergeCell ref="B19:C19"/>
    <mergeCell ref="B20:C20"/>
    <mergeCell ref="H20:I20"/>
    <mergeCell ref="L17:M17"/>
    <mergeCell ref="L18:M18"/>
    <mergeCell ref="L20:M20"/>
    <mergeCell ref="H18:I18"/>
    <mergeCell ref="H19:I19"/>
    <mergeCell ref="B18:C18"/>
    <mergeCell ref="F18:G18"/>
  </mergeCells>
  <printOptions/>
  <pageMargins left="0.4330708661417323" right="0.4330708661417323" top="0.4330708661417323" bottom="0.4330708661417323" header="0.1968503937007874" footer="0.1968503937007874"/>
  <pageSetup fitToHeight="1" fitToWidth="1" horizontalDpi="600" verticalDpi="600" orientation="portrait" paperSize="9" scale="98" r:id="rId1"/>
  <headerFooter alignWithMargins="0">
    <oddFooter>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D44"/>
  <sheetViews>
    <sheetView view="pageBreakPreview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2.57421875" style="117" customWidth="1"/>
    <col min="2" max="2" width="58.421875" style="106" customWidth="1"/>
    <col min="3" max="4" width="19.140625" style="106" customWidth="1"/>
    <col min="5" max="16384" width="9.140625" style="106" customWidth="1"/>
  </cols>
  <sheetData>
    <row r="1" spans="1:4" s="103" customFormat="1" ht="15" customHeight="1">
      <c r="A1" s="521"/>
      <c r="B1" s="521"/>
      <c r="C1" s="521"/>
      <c r="D1" s="521"/>
    </row>
    <row r="2" spans="1:4" ht="27" customHeight="1">
      <c r="A2" s="522" t="s">
        <v>212</v>
      </c>
      <c r="B2" s="523"/>
      <c r="C2" s="104" t="s">
        <v>19</v>
      </c>
      <c r="D2" s="105" t="s">
        <v>195</v>
      </c>
    </row>
    <row r="3" spans="1:4" ht="34.5" customHeight="1">
      <c r="A3" s="524"/>
      <c r="B3" s="525"/>
      <c r="C3" s="107">
        <f>'STR. 2'!G31+'STR. 3'!G13+'STR. 4'!F10+'STR. 4'!F31+'STR. 4'!F39+'STR. 5'!K13+'STR. 5'!J21</f>
        <v>0</v>
      </c>
      <c r="D3" s="107">
        <f>'STR. 2'!H31+'STR. 3'!I13+'STR. 4'!G10+'STR. 4'!G31+'STR. 4'!G39+'STR. 5'!M13+'STR. 5'!L21</f>
        <v>0</v>
      </c>
    </row>
    <row r="4" spans="1:4" ht="11.25" customHeight="1">
      <c r="A4" s="528"/>
      <c r="B4" s="528"/>
      <c r="C4" s="528"/>
      <c r="D4" s="528"/>
    </row>
    <row r="5" spans="1:4" s="108" customFormat="1" ht="21" customHeight="1">
      <c r="A5" s="533" t="s">
        <v>145</v>
      </c>
      <c r="B5" s="534"/>
      <c r="C5" s="534"/>
      <c r="D5" s="535"/>
    </row>
    <row r="6" spans="1:4" s="109" customFormat="1" ht="21" customHeight="1">
      <c r="A6" s="48" t="s">
        <v>131</v>
      </c>
      <c r="B6" s="288" t="s">
        <v>38</v>
      </c>
      <c r="C6" s="288"/>
      <c r="D6" s="49" t="s">
        <v>213</v>
      </c>
    </row>
    <row r="7" spans="1:4" s="110" customFormat="1" ht="11.25" customHeight="1">
      <c r="A7" s="50">
        <v>1</v>
      </c>
      <c r="B7" s="281">
        <v>2</v>
      </c>
      <c r="C7" s="281"/>
      <c r="D7" s="69">
        <v>3</v>
      </c>
    </row>
    <row r="8" spans="1:4" s="112" customFormat="1" ht="25.5" customHeight="1">
      <c r="A8" s="111" t="s">
        <v>20</v>
      </c>
      <c r="B8" s="526" t="s">
        <v>146</v>
      </c>
      <c r="C8" s="526"/>
      <c r="D8" s="84"/>
    </row>
    <row r="9" spans="1:4" s="112" customFormat="1" ht="25.5" customHeight="1">
      <c r="A9" s="111" t="s">
        <v>21</v>
      </c>
      <c r="B9" s="526" t="s">
        <v>147</v>
      </c>
      <c r="C9" s="526"/>
      <c r="D9" s="84"/>
    </row>
    <row r="10" spans="1:4" s="112" customFormat="1" ht="25.5" customHeight="1">
      <c r="A10" s="111" t="s">
        <v>22</v>
      </c>
      <c r="B10" s="527" t="s">
        <v>214</v>
      </c>
      <c r="C10" s="527"/>
      <c r="D10" s="84"/>
    </row>
    <row r="11" spans="1:4" s="112" customFormat="1" ht="25.5" customHeight="1">
      <c r="A11" s="111" t="s">
        <v>30</v>
      </c>
      <c r="B11" s="527" t="s">
        <v>215</v>
      </c>
      <c r="C11" s="527"/>
      <c r="D11" s="84"/>
    </row>
    <row r="12" spans="1:4" s="112" customFormat="1" ht="25.5" customHeight="1">
      <c r="A12" s="111" t="s">
        <v>31</v>
      </c>
      <c r="B12" s="527" t="s">
        <v>216</v>
      </c>
      <c r="C12" s="527"/>
      <c r="D12" s="84"/>
    </row>
    <row r="13" spans="1:4" s="112" customFormat="1" ht="25.5" customHeight="1">
      <c r="A13" s="111" t="s">
        <v>32</v>
      </c>
      <c r="B13" s="526" t="s">
        <v>39</v>
      </c>
      <c r="C13" s="526"/>
      <c r="D13" s="84"/>
    </row>
    <row r="14" spans="1:4" s="112" customFormat="1" ht="25.5" customHeight="1">
      <c r="A14" s="111" t="s">
        <v>33</v>
      </c>
      <c r="B14" s="527" t="s">
        <v>217</v>
      </c>
      <c r="C14" s="527"/>
      <c r="D14" s="84"/>
    </row>
    <row r="15" spans="1:4" s="112" customFormat="1" ht="25.5" customHeight="1">
      <c r="A15" s="111" t="s">
        <v>34</v>
      </c>
      <c r="B15" s="526" t="s">
        <v>148</v>
      </c>
      <c r="C15" s="526"/>
      <c r="D15" s="84"/>
    </row>
    <row r="16" spans="1:4" s="112" customFormat="1" ht="25.5" customHeight="1">
      <c r="A16" s="113" t="s">
        <v>53</v>
      </c>
      <c r="B16" s="536" t="s">
        <v>149</v>
      </c>
      <c r="C16" s="536"/>
      <c r="D16" s="118"/>
    </row>
    <row r="17" spans="1:4" ht="11.25" customHeight="1">
      <c r="A17" s="528"/>
      <c r="B17" s="528"/>
      <c r="C17" s="528"/>
      <c r="D17" s="528"/>
    </row>
    <row r="18" spans="1:4" s="114" customFormat="1" ht="21" customHeight="1">
      <c r="A18" s="547" t="s">
        <v>151</v>
      </c>
      <c r="B18" s="548"/>
      <c r="C18" s="548"/>
      <c r="D18" s="549"/>
    </row>
    <row r="19" spans="1:4" ht="18.75" customHeight="1">
      <c r="A19" s="550"/>
      <c r="B19" s="551"/>
      <c r="C19" s="551"/>
      <c r="D19" s="552"/>
    </row>
    <row r="20" spans="1:4" ht="18.75" customHeight="1">
      <c r="A20" s="529"/>
      <c r="B20" s="530"/>
      <c r="C20" s="530"/>
      <c r="D20" s="531"/>
    </row>
    <row r="21" spans="1:4" ht="18.75" customHeight="1">
      <c r="A21" s="529"/>
      <c r="B21" s="530"/>
      <c r="C21" s="530"/>
      <c r="D21" s="531"/>
    </row>
    <row r="22" spans="1:4" ht="18.75" customHeight="1">
      <c r="A22" s="529"/>
      <c r="B22" s="530"/>
      <c r="C22" s="530"/>
      <c r="D22" s="531"/>
    </row>
    <row r="23" spans="1:4" ht="18.75" customHeight="1">
      <c r="A23" s="529"/>
      <c r="B23" s="530"/>
      <c r="C23" s="530"/>
      <c r="D23" s="531"/>
    </row>
    <row r="24" spans="1:4" ht="18.75" customHeight="1">
      <c r="A24" s="529"/>
      <c r="B24" s="530"/>
      <c r="C24" s="530"/>
      <c r="D24" s="531"/>
    </row>
    <row r="25" spans="1:4" ht="18.75" customHeight="1">
      <c r="A25" s="529"/>
      <c r="B25" s="530"/>
      <c r="C25" s="530"/>
      <c r="D25" s="531"/>
    </row>
    <row r="26" spans="1:4" ht="18.75" customHeight="1">
      <c r="A26" s="529"/>
      <c r="B26" s="530"/>
      <c r="C26" s="530"/>
      <c r="D26" s="531"/>
    </row>
    <row r="27" spans="1:4" ht="18.75" customHeight="1">
      <c r="A27" s="529"/>
      <c r="B27" s="530"/>
      <c r="C27" s="530"/>
      <c r="D27" s="531"/>
    </row>
    <row r="28" spans="1:4" ht="18.75" customHeight="1">
      <c r="A28" s="537"/>
      <c r="B28" s="538"/>
      <c r="C28" s="538"/>
      <c r="D28" s="539"/>
    </row>
    <row r="29" spans="1:4" ht="11.25" customHeight="1">
      <c r="A29" s="528"/>
      <c r="B29" s="528"/>
      <c r="C29" s="528"/>
      <c r="D29" s="528"/>
    </row>
    <row r="30" spans="1:4" s="108" customFormat="1" ht="21" customHeight="1">
      <c r="A30" s="547" t="s">
        <v>150</v>
      </c>
      <c r="B30" s="548"/>
      <c r="C30" s="548"/>
      <c r="D30" s="549"/>
    </row>
    <row r="31" spans="1:4" ht="18.75" customHeight="1">
      <c r="A31" s="541"/>
      <c r="B31" s="542"/>
      <c r="C31" s="542"/>
      <c r="D31" s="543"/>
    </row>
    <row r="32" spans="1:4" ht="18.75" customHeight="1">
      <c r="A32" s="518"/>
      <c r="B32" s="519"/>
      <c r="C32" s="519"/>
      <c r="D32" s="520"/>
    </row>
    <row r="33" spans="1:4" ht="18.75" customHeight="1">
      <c r="A33" s="518"/>
      <c r="B33" s="519"/>
      <c r="C33" s="519"/>
      <c r="D33" s="520"/>
    </row>
    <row r="34" spans="1:4" ht="18.75" customHeight="1">
      <c r="A34" s="518"/>
      <c r="B34" s="519"/>
      <c r="C34" s="519"/>
      <c r="D34" s="520"/>
    </row>
    <row r="35" spans="1:4" ht="18.75" customHeight="1">
      <c r="A35" s="518"/>
      <c r="B35" s="519"/>
      <c r="C35" s="519"/>
      <c r="D35" s="520"/>
    </row>
    <row r="36" spans="1:4" ht="18.75" customHeight="1">
      <c r="A36" s="544"/>
      <c r="B36" s="545"/>
      <c r="C36" s="545"/>
      <c r="D36" s="546"/>
    </row>
    <row r="37" spans="1:4" ht="21" customHeight="1">
      <c r="A37" s="540" t="s">
        <v>40</v>
      </c>
      <c r="B37" s="540"/>
      <c r="C37" s="540"/>
      <c r="D37" s="540"/>
    </row>
    <row r="38" spans="1:4" ht="36.75" customHeight="1">
      <c r="A38" s="209"/>
      <c r="B38" s="210"/>
      <c r="C38" s="210"/>
      <c r="D38" s="210"/>
    </row>
    <row r="39" spans="1:4" ht="12.75">
      <c r="A39" s="210"/>
      <c r="B39" s="211" t="s">
        <v>218</v>
      </c>
      <c r="C39" s="193"/>
      <c r="D39" s="193"/>
    </row>
    <row r="40" spans="1:4" ht="18.75" customHeight="1">
      <c r="A40" s="209"/>
      <c r="B40" s="532" t="s">
        <v>54</v>
      </c>
      <c r="C40" s="532"/>
      <c r="D40" s="532"/>
    </row>
    <row r="41" spans="1:4" ht="12.75">
      <c r="A41" s="115"/>
      <c r="B41" s="116"/>
      <c r="C41" s="116"/>
      <c r="D41" s="116"/>
    </row>
    <row r="42" spans="1:4" ht="12.75">
      <c r="A42" s="115"/>
      <c r="B42" s="116"/>
      <c r="C42" s="116"/>
      <c r="D42" s="116"/>
    </row>
    <row r="43" spans="1:4" ht="12.75">
      <c r="A43" s="115"/>
      <c r="B43" s="116"/>
      <c r="C43" s="116"/>
      <c r="D43" s="116"/>
    </row>
    <row r="44" spans="1:4" ht="12.75">
      <c r="A44" s="115"/>
      <c r="B44" s="116"/>
      <c r="C44" s="116"/>
      <c r="D44" s="116"/>
    </row>
  </sheetData>
  <sheetProtection password="CC3D" sheet="1" objects="1" scenarios="1" selectLockedCells="1"/>
  <mergeCells count="37">
    <mergeCell ref="A37:D37"/>
    <mergeCell ref="A17:D17"/>
    <mergeCell ref="A31:D31"/>
    <mergeCell ref="A35:D35"/>
    <mergeCell ref="A36:D36"/>
    <mergeCell ref="A29:D29"/>
    <mergeCell ref="A18:D18"/>
    <mergeCell ref="A30:D30"/>
    <mergeCell ref="A19:D19"/>
    <mergeCell ref="A20:D20"/>
    <mergeCell ref="A22:D22"/>
    <mergeCell ref="A27:D27"/>
    <mergeCell ref="A28:D28"/>
    <mergeCell ref="A23:D23"/>
    <mergeCell ref="A24:D24"/>
    <mergeCell ref="A25:D25"/>
    <mergeCell ref="A26:D26"/>
    <mergeCell ref="B40:D40"/>
    <mergeCell ref="B6:C6"/>
    <mergeCell ref="B7:C7"/>
    <mergeCell ref="A5:D5"/>
    <mergeCell ref="B8:C8"/>
    <mergeCell ref="B9:C9"/>
    <mergeCell ref="B10:C10"/>
    <mergeCell ref="B11:C11"/>
    <mergeCell ref="B12:C12"/>
    <mergeCell ref="B16:C16"/>
    <mergeCell ref="A32:D32"/>
    <mergeCell ref="A33:D33"/>
    <mergeCell ref="A34:D34"/>
    <mergeCell ref="A1:D1"/>
    <mergeCell ref="A2:B3"/>
    <mergeCell ref="B13:C13"/>
    <mergeCell ref="B14:C14"/>
    <mergeCell ref="B15:C15"/>
    <mergeCell ref="A4:D4"/>
    <mergeCell ref="A21:D21"/>
  </mergeCells>
  <printOptions/>
  <pageMargins left="0.4330708661417323" right="0.4330708661417323" top="0.4330708661417323" bottom="0.4330708661417323" header="0.1968503937007874" footer="0.1968503937007874"/>
  <pageSetup fitToHeight="1" fitToWidth="1" horizontalDpi="600" verticalDpi="600" orientation="portrait" paperSize="9" scale="97" r:id="rId2"/>
  <headerFooter alignWithMargins="0">
    <oddFooter>&amp;R&amp;8&amp;A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L31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4.00390625" style="33" customWidth="1"/>
    <col min="2" max="2" width="7.140625" style="33" customWidth="1"/>
    <col min="3" max="5" width="6.00390625" style="33" customWidth="1"/>
    <col min="6" max="6" width="12.28125" style="33" customWidth="1"/>
    <col min="7" max="9" width="11.421875" style="33" customWidth="1"/>
    <col min="10" max="10" width="11.57421875" style="33" customWidth="1"/>
    <col min="11" max="11" width="12.00390625" style="33" customWidth="1"/>
    <col min="12" max="12" width="6.7109375" style="93" customWidth="1"/>
    <col min="13" max="13" width="6.7109375" style="33" customWidth="1"/>
    <col min="14" max="16384" width="9.140625" style="33" customWidth="1"/>
  </cols>
  <sheetData>
    <row r="1" spans="1:11" ht="28.5" customHeight="1">
      <c r="A1" s="195"/>
      <c r="B1" s="195"/>
      <c r="C1" s="195"/>
      <c r="D1" s="195"/>
      <c r="E1" s="195"/>
      <c r="F1" s="195"/>
      <c r="G1" s="195"/>
      <c r="H1" s="195"/>
      <c r="I1" s="553" t="s">
        <v>226</v>
      </c>
      <c r="J1" s="554"/>
      <c r="K1" s="554"/>
    </row>
    <row r="2" spans="1:11" ht="25.5" customHeight="1">
      <c r="A2" s="533" t="s">
        <v>890</v>
      </c>
      <c r="B2" s="534"/>
      <c r="C2" s="534"/>
      <c r="D2" s="534"/>
      <c r="E2" s="534"/>
      <c r="F2" s="534"/>
      <c r="G2" s="534"/>
      <c r="H2" s="534"/>
      <c r="I2" s="534"/>
      <c r="J2" s="534"/>
      <c r="K2" s="535"/>
    </row>
    <row r="3" spans="1:11" ht="24" customHeight="1">
      <c r="A3" s="452" t="s">
        <v>99</v>
      </c>
      <c r="B3" s="453"/>
      <c r="C3" s="453"/>
      <c r="D3" s="453"/>
      <c r="E3" s="453"/>
      <c r="F3" s="453"/>
      <c r="G3" s="453"/>
      <c r="H3" s="453"/>
      <c r="I3" s="453"/>
      <c r="J3" s="453"/>
      <c r="K3" s="454"/>
    </row>
    <row r="4" spans="1:12" s="35" customFormat="1" ht="21" customHeight="1">
      <c r="A4" s="557" t="s">
        <v>35</v>
      </c>
      <c r="B4" s="559" t="s">
        <v>36</v>
      </c>
      <c r="C4" s="559"/>
      <c r="D4" s="559"/>
      <c r="E4" s="559"/>
      <c r="F4" s="305" t="s">
        <v>85</v>
      </c>
      <c r="G4" s="305" t="s">
        <v>86</v>
      </c>
      <c r="H4" s="305"/>
      <c r="I4" s="305"/>
      <c r="J4" s="305" t="s">
        <v>310</v>
      </c>
      <c r="K4" s="560" t="s">
        <v>37</v>
      </c>
      <c r="L4" s="97"/>
    </row>
    <row r="5" spans="1:12" s="35" customFormat="1" ht="30" customHeight="1">
      <c r="A5" s="558"/>
      <c r="B5" s="306" t="s">
        <v>304</v>
      </c>
      <c r="C5" s="306" t="s">
        <v>52</v>
      </c>
      <c r="D5" s="306"/>
      <c r="E5" s="306"/>
      <c r="F5" s="306"/>
      <c r="G5" s="306"/>
      <c r="H5" s="306"/>
      <c r="I5" s="306"/>
      <c r="J5" s="306"/>
      <c r="K5" s="561"/>
      <c r="L5" s="97"/>
    </row>
    <row r="6" spans="1:12" s="35" customFormat="1" ht="30" customHeight="1">
      <c r="A6" s="558"/>
      <c r="B6" s="306"/>
      <c r="C6" s="68" t="s">
        <v>58</v>
      </c>
      <c r="D6" s="68" t="s">
        <v>59</v>
      </c>
      <c r="E6" s="68" t="s">
        <v>84</v>
      </c>
      <c r="F6" s="306"/>
      <c r="G6" s="68" t="s">
        <v>87</v>
      </c>
      <c r="H6" s="68" t="s">
        <v>88</v>
      </c>
      <c r="I6" s="68" t="s">
        <v>89</v>
      </c>
      <c r="J6" s="306"/>
      <c r="K6" s="561"/>
      <c r="L6" s="97"/>
    </row>
    <row r="7" spans="1:12" s="35" customFormat="1" ht="32.25" customHeight="1">
      <c r="A7" s="73">
        <v>1</v>
      </c>
      <c r="B7" s="81">
        <v>2</v>
      </c>
      <c r="C7" s="81">
        <v>3</v>
      </c>
      <c r="D7" s="81">
        <v>4</v>
      </c>
      <c r="E7" s="81">
        <v>5</v>
      </c>
      <c r="F7" s="74" t="s">
        <v>323</v>
      </c>
      <c r="G7" s="74" t="s">
        <v>222</v>
      </c>
      <c r="H7" s="74" t="s">
        <v>223</v>
      </c>
      <c r="I7" s="74" t="s">
        <v>224</v>
      </c>
      <c r="J7" s="74">
        <v>10</v>
      </c>
      <c r="K7" s="75" t="s">
        <v>225</v>
      </c>
      <c r="L7" s="97"/>
    </row>
    <row r="8" spans="1:11" ht="27" customHeight="1">
      <c r="A8" s="86" t="s">
        <v>5</v>
      </c>
      <c r="B8" s="63"/>
      <c r="C8" s="63"/>
      <c r="D8" s="63"/>
      <c r="E8" s="63"/>
      <c r="F8" s="98">
        <f aca="true" t="shared" si="0" ref="F8:F13">B8*1800</f>
        <v>0</v>
      </c>
      <c r="G8" s="99">
        <f>C8*3840</f>
        <v>0</v>
      </c>
      <c r="H8" s="99">
        <f>D8*3200</f>
        <v>0</v>
      </c>
      <c r="I8" s="99">
        <f>E8*2400</f>
        <v>0</v>
      </c>
      <c r="J8" s="87"/>
      <c r="K8" s="100">
        <f>SUM(F8:J8)</f>
        <v>0</v>
      </c>
    </row>
    <row r="9" spans="1:11" ht="27" customHeight="1">
      <c r="A9" s="86" t="s">
        <v>6</v>
      </c>
      <c r="B9" s="63"/>
      <c r="C9" s="63"/>
      <c r="D9" s="63"/>
      <c r="E9" s="63"/>
      <c r="F9" s="98">
        <f t="shared" si="0"/>
        <v>0</v>
      </c>
      <c r="G9" s="99">
        <f aca="true" t="shared" si="1" ref="G9:G19">C9*3840</f>
        <v>0</v>
      </c>
      <c r="H9" s="99">
        <f aca="true" t="shared" si="2" ref="H9:H19">D9*3200</f>
        <v>0</v>
      </c>
      <c r="I9" s="99">
        <f aca="true" t="shared" si="3" ref="I9:I19">E9*2400</f>
        <v>0</v>
      </c>
      <c r="J9" s="87"/>
      <c r="K9" s="100">
        <f aca="true" t="shared" si="4" ref="K9:K19">SUM(F9:J9)</f>
        <v>0</v>
      </c>
    </row>
    <row r="10" spans="1:11" ht="27" customHeight="1">
      <c r="A10" s="86" t="s">
        <v>7</v>
      </c>
      <c r="B10" s="63"/>
      <c r="C10" s="63"/>
      <c r="D10" s="63"/>
      <c r="E10" s="63"/>
      <c r="F10" s="98">
        <f t="shared" si="0"/>
        <v>0</v>
      </c>
      <c r="G10" s="99">
        <f t="shared" si="1"/>
        <v>0</v>
      </c>
      <c r="H10" s="99">
        <f t="shared" si="2"/>
        <v>0</v>
      </c>
      <c r="I10" s="99">
        <f t="shared" si="3"/>
        <v>0</v>
      </c>
      <c r="J10" s="87"/>
      <c r="K10" s="100">
        <f t="shared" si="4"/>
        <v>0</v>
      </c>
    </row>
    <row r="11" spans="1:11" ht="27" customHeight="1">
      <c r="A11" s="86" t="s">
        <v>8</v>
      </c>
      <c r="B11" s="63"/>
      <c r="C11" s="63"/>
      <c r="D11" s="63"/>
      <c r="E11" s="63"/>
      <c r="F11" s="98">
        <f t="shared" si="0"/>
        <v>0</v>
      </c>
      <c r="G11" s="99">
        <f t="shared" si="1"/>
        <v>0</v>
      </c>
      <c r="H11" s="99">
        <f t="shared" si="2"/>
        <v>0</v>
      </c>
      <c r="I11" s="99">
        <f t="shared" si="3"/>
        <v>0</v>
      </c>
      <c r="J11" s="87"/>
      <c r="K11" s="100">
        <f t="shared" si="4"/>
        <v>0</v>
      </c>
    </row>
    <row r="12" spans="1:11" ht="27" customHeight="1">
      <c r="A12" s="86" t="s">
        <v>9</v>
      </c>
      <c r="B12" s="63"/>
      <c r="C12" s="63"/>
      <c r="D12" s="63"/>
      <c r="E12" s="63"/>
      <c r="F12" s="98">
        <f t="shared" si="0"/>
        <v>0</v>
      </c>
      <c r="G12" s="99">
        <f t="shared" si="1"/>
        <v>0</v>
      </c>
      <c r="H12" s="99">
        <f t="shared" si="2"/>
        <v>0</v>
      </c>
      <c r="I12" s="99">
        <f t="shared" si="3"/>
        <v>0</v>
      </c>
      <c r="J12" s="87"/>
      <c r="K12" s="100">
        <f t="shared" si="4"/>
        <v>0</v>
      </c>
    </row>
    <row r="13" spans="1:11" ht="27" customHeight="1">
      <c r="A13" s="86" t="s">
        <v>10</v>
      </c>
      <c r="B13" s="63"/>
      <c r="C13" s="63"/>
      <c r="D13" s="63"/>
      <c r="E13" s="63"/>
      <c r="F13" s="98">
        <f t="shared" si="0"/>
        <v>0</v>
      </c>
      <c r="G13" s="99">
        <f t="shared" si="1"/>
        <v>0</v>
      </c>
      <c r="H13" s="99">
        <f t="shared" si="2"/>
        <v>0</v>
      </c>
      <c r="I13" s="99">
        <f t="shared" si="3"/>
        <v>0</v>
      </c>
      <c r="J13" s="87"/>
      <c r="K13" s="100">
        <f t="shared" si="4"/>
        <v>0</v>
      </c>
    </row>
    <row r="14" spans="1:11" ht="27" customHeight="1">
      <c r="A14" s="86" t="s">
        <v>11</v>
      </c>
      <c r="B14" s="63"/>
      <c r="C14" s="63"/>
      <c r="D14" s="63"/>
      <c r="E14" s="63"/>
      <c r="F14" s="98">
        <f aca="true" t="shared" si="5" ref="F14:F19">B14*1800</f>
        <v>0</v>
      </c>
      <c r="G14" s="99">
        <f t="shared" si="1"/>
        <v>0</v>
      </c>
      <c r="H14" s="99">
        <f t="shared" si="2"/>
        <v>0</v>
      </c>
      <c r="I14" s="99">
        <f t="shared" si="3"/>
        <v>0</v>
      </c>
      <c r="J14" s="87"/>
      <c r="K14" s="100">
        <f t="shared" si="4"/>
        <v>0</v>
      </c>
    </row>
    <row r="15" spans="1:11" ht="27" customHeight="1">
      <c r="A15" s="86" t="s">
        <v>12</v>
      </c>
      <c r="B15" s="63"/>
      <c r="C15" s="63"/>
      <c r="D15" s="63"/>
      <c r="E15" s="63"/>
      <c r="F15" s="98">
        <f t="shared" si="5"/>
        <v>0</v>
      </c>
      <c r="G15" s="99">
        <f t="shared" si="1"/>
        <v>0</v>
      </c>
      <c r="H15" s="99">
        <f t="shared" si="2"/>
        <v>0</v>
      </c>
      <c r="I15" s="99">
        <f t="shared" si="3"/>
        <v>0</v>
      </c>
      <c r="J15" s="87"/>
      <c r="K15" s="100">
        <f t="shared" si="4"/>
        <v>0</v>
      </c>
    </row>
    <row r="16" spans="1:11" ht="27" customHeight="1">
      <c r="A16" s="86" t="s">
        <v>13</v>
      </c>
      <c r="B16" s="63"/>
      <c r="C16" s="63"/>
      <c r="D16" s="63"/>
      <c r="E16" s="63"/>
      <c r="F16" s="98">
        <f t="shared" si="5"/>
        <v>0</v>
      </c>
      <c r="G16" s="99">
        <f t="shared" si="1"/>
        <v>0</v>
      </c>
      <c r="H16" s="99">
        <f t="shared" si="2"/>
        <v>0</v>
      </c>
      <c r="I16" s="99">
        <f t="shared" si="3"/>
        <v>0</v>
      </c>
      <c r="J16" s="87"/>
      <c r="K16" s="100">
        <f t="shared" si="4"/>
        <v>0</v>
      </c>
    </row>
    <row r="17" spans="1:11" ht="27" customHeight="1">
      <c r="A17" s="86" t="s">
        <v>14</v>
      </c>
      <c r="B17" s="63"/>
      <c r="C17" s="63"/>
      <c r="D17" s="63"/>
      <c r="E17" s="63"/>
      <c r="F17" s="98">
        <f t="shared" si="5"/>
        <v>0</v>
      </c>
      <c r="G17" s="99">
        <f t="shared" si="1"/>
        <v>0</v>
      </c>
      <c r="H17" s="99">
        <f t="shared" si="2"/>
        <v>0</v>
      </c>
      <c r="I17" s="99">
        <f t="shared" si="3"/>
        <v>0</v>
      </c>
      <c r="J17" s="87"/>
      <c r="K17" s="100">
        <f t="shared" si="4"/>
        <v>0</v>
      </c>
    </row>
    <row r="18" spans="1:11" ht="27" customHeight="1">
      <c r="A18" s="86" t="s">
        <v>15</v>
      </c>
      <c r="B18" s="63"/>
      <c r="C18" s="63"/>
      <c r="D18" s="63"/>
      <c r="E18" s="63"/>
      <c r="F18" s="98">
        <f t="shared" si="5"/>
        <v>0</v>
      </c>
      <c r="G18" s="99">
        <f t="shared" si="1"/>
        <v>0</v>
      </c>
      <c r="H18" s="99">
        <f t="shared" si="2"/>
        <v>0</v>
      </c>
      <c r="I18" s="99">
        <f t="shared" si="3"/>
        <v>0</v>
      </c>
      <c r="J18" s="87"/>
      <c r="K18" s="100">
        <f t="shared" si="4"/>
        <v>0</v>
      </c>
    </row>
    <row r="19" spans="1:11" ht="27" customHeight="1">
      <c r="A19" s="86" t="s">
        <v>16</v>
      </c>
      <c r="B19" s="63"/>
      <c r="C19" s="63"/>
      <c r="D19" s="63"/>
      <c r="E19" s="63"/>
      <c r="F19" s="98">
        <f t="shared" si="5"/>
        <v>0</v>
      </c>
      <c r="G19" s="99">
        <f t="shared" si="1"/>
        <v>0</v>
      </c>
      <c r="H19" s="99">
        <f t="shared" si="2"/>
        <v>0</v>
      </c>
      <c r="I19" s="99">
        <f t="shared" si="3"/>
        <v>0</v>
      </c>
      <c r="J19" s="87"/>
      <c r="K19" s="100">
        <f t="shared" si="4"/>
        <v>0</v>
      </c>
    </row>
    <row r="20" spans="1:11" ht="24" customHeight="1">
      <c r="A20" s="562" t="s">
        <v>90</v>
      </c>
      <c r="B20" s="563"/>
      <c r="C20" s="563"/>
      <c r="D20" s="563"/>
      <c r="E20" s="563"/>
      <c r="F20" s="563"/>
      <c r="G20" s="563"/>
      <c r="H20" s="563"/>
      <c r="I20" s="563"/>
      <c r="J20" s="563"/>
      <c r="K20" s="101">
        <f>SUM(K8:K19)</f>
        <v>0</v>
      </c>
    </row>
    <row r="21" spans="1:11" ht="31.5" customHeight="1">
      <c r="A21" s="555" t="s">
        <v>91</v>
      </c>
      <c r="B21" s="556"/>
      <c r="C21" s="556"/>
      <c r="D21" s="556"/>
      <c r="E21" s="556"/>
      <c r="F21" s="556"/>
      <c r="G21" s="556"/>
      <c r="H21" s="556"/>
      <c r="I21" s="556"/>
      <c r="J21" s="556"/>
      <c r="K21" s="102">
        <f>IF(SUM('STR. 1'!N41:'STR. 1'!N43)&gt;6000,6000+'STR. 1'!N44,'STR. 1'!N45)</f>
        <v>0</v>
      </c>
    </row>
    <row r="22" spans="1:11" ht="28.5" customHeight="1">
      <c r="A22" s="452" t="s">
        <v>92</v>
      </c>
      <c r="B22" s="453"/>
      <c r="C22" s="453"/>
      <c r="D22" s="453"/>
      <c r="E22" s="453"/>
      <c r="F22" s="453"/>
      <c r="G22" s="453"/>
      <c r="H22" s="453"/>
      <c r="I22" s="453"/>
      <c r="J22" s="453"/>
      <c r="K22" s="102">
        <f>K20+K21</f>
        <v>0</v>
      </c>
    </row>
    <row r="23" spans="1:11" ht="28.5" customHeight="1">
      <c r="A23" s="452" t="s">
        <v>93</v>
      </c>
      <c r="B23" s="453"/>
      <c r="C23" s="453"/>
      <c r="D23" s="453"/>
      <c r="E23" s="453"/>
      <c r="F23" s="453"/>
      <c r="G23" s="453"/>
      <c r="H23" s="453"/>
      <c r="I23" s="453"/>
      <c r="J23" s="453"/>
      <c r="K23" s="454"/>
    </row>
    <row r="24" spans="1:11" ht="29.25" customHeight="1">
      <c r="A24" s="578" t="s">
        <v>219</v>
      </c>
      <c r="B24" s="579"/>
      <c r="C24" s="579"/>
      <c r="D24" s="579"/>
      <c r="E24" s="579"/>
      <c r="F24" s="579"/>
      <c r="G24" s="580" t="s">
        <v>94</v>
      </c>
      <c r="H24" s="580"/>
      <c r="I24" s="581"/>
      <c r="J24" s="584">
        <f>'STR. 6'!C3</f>
        <v>0</v>
      </c>
      <c r="K24" s="585"/>
    </row>
    <row r="25" spans="1:11" ht="29.25" customHeight="1">
      <c r="A25" s="574" t="s">
        <v>220</v>
      </c>
      <c r="B25" s="575"/>
      <c r="C25" s="575"/>
      <c r="D25" s="575"/>
      <c r="E25" s="575"/>
      <c r="F25" s="575"/>
      <c r="G25" s="575" t="s">
        <v>95</v>
      </c>
      <c r="H25" s="575"/>
      <c r="I25" s="582"/>
      <c r="J25" s="586">
        <f>IF(K22&gt;J24,J24,K22)</f>
        <v>0</v>
      </c>
      <c r="K25" s="587"/>
    </row>
    <row r="26" spans="1:11" ht="29.25" customHeight="1">
      <c r="A26" s="576" t="s">
        <v>221</v>
      </c>
      <c r="B26" s="577"/>
      <c r="C26" s="577"/>
      <c r="D26" s="577"/>
      <c r="E26" s="577"/>
      <c r="F26" s="577"/>
      <c r="G26" s="577" t="s">
        <v>96</v>
      </c>
      <c r="H26" s="577"/>
      <c r="I26" s="583"/>
      <c r="J26" s="588">
        <f>J24-J25</f>
        <v>0</v>
      </c>
      <c r="K26" s="589"/>
    </row>
    <row r="27" spans="1:11" ht="6" customHeight="1">
      <c r="A27" s="354"/>
      <c r="B27" s="354"/>
      <c r="C27" s="354"/>
      <c r="D27" s="354"/>
      <c r="E27" s="354"/>
      <c r="F27" s="354"/>
      <c r="G27" s="354"/>
      <c r="H27" s="354"/>
      <c r="I27" s="354"/>
      <c r="J27" s="354"/>
      <c r="K27" s="354"/>
    </row>
    <row r="28" spans="1:11" ht="28.5" customHeight="1">
      <c r="A28" s="452" t="s">
        <v>97</v>
      </c>
      <c r="B28" s="453"/>
      <c r="C28" s="453"/>
      <c r="D28" s="453"/>
      <c r="E28" s="453"/>
      <c r="F28" s="453"/>
      <c r="G28" s="453"/>
      <c r="H28" s="453"/>
      <c r="I28" s="453"/>
      <c r="J28" s="453"/>
      <c r="K28" s="454"/>
    </row>
    <row r="29" spans="1:11" ht="29.25" customHeight="1">
      <c r="A29" s="572" t="s">
        <v>98</v>
      </c>
      <c r="B29" s="573"/>
      <c r="C29" s="573"/>
      <c r="D29" s="573"/>
      <c r="E29" s="573"/>
      <c r="F29" s="573"/>
      <c r="G29" s="573"/>
      <c r="H29" s="573"/>
      <c r="I29" s="573"/>
      <c r="J29" s="566">
        <f>J26</f>
        <v>0</v>
      </c>
      <c r="K29" s="567"/>
    </row>
    <row r="30" spans="1:11" ht="29.25" customHeight="1">
      <c r="A30" s="564" t="s">
        <v>328</v>
      </c>
      <c r="B30" s="527"/>
      <c r="C30" s="527"/>
      <c r="D30" s="527"/>
      <c r="E30" s="527"/>
      <c r="F30" s="527"/>
      <c r="G30" s="527"/>
      <c r="H30" s="527"/>
      <c r="I30" s="527"/>
      <c r="J30" s="568">
        <f>IF(J29&gt;0,IF(J29&lt;=43200,J29,43200),0)</f>
        <v>0</v>
      </c>
      <c r="K30" s="569"/>
    </row>
    <row r="31" spans="1:11" ht="29.25" customHeight="1">
      <c r="A31" s="565" t="s">
        <v>322</v>
      </c>
      <c r="B31" s="536"/>
      <c r="C31" s="536"/>
      <c r="D31" s="536"/>
      <c r="E31" s="536"/>
      <c r="F31" s="536"/>
      <c r="G31" s="536"/>
      <c r="H31" s="536"/>
      <c r="I31" s="536"/>
      <c r="J31" s="570">
        <f>IF(J29&gt;J30,IF(J29&lt;=108000,J29-J30,64800),0)</f>
        <v>0</v>
      </c>
      <c r="K31" s="571"/>
    </row>
  </sheetData>
  <sheetProtection password="CC3D" sheet="1" objects="1" scenarios="1" selectLockedCells="1"/>
  <protectedRanges>
    <protectedRange sqref="G8:J19" name="Raspon1"/>
  </protectedRanges>
  <mergeCells count="32">
    <mergeCell ref="G24:I24"/>
    <mergeCell ref="G25:I25"/>
    <mergeCell ref="G26:I26"/>
    <mergeCell ref="J24:K24"/>
    <mergeCell ref="J25:K25"/>
    <mergeCell ref="J26:K26"/>
    <mergeCell ref="A20:J20"/>
    <mergeCell ref="A30:I30"/>
    <mergeCell ref="A31:I31"/>
    <mergeCell ref="J29:K29"/>
    <mergeCell ref="J30:K30"/>
    <mergeCell ref="J31:K31"/>
    <mergeCell ref="A29:I29"/>
    <mergeCell ref="A25:F25"/>
    <mergeCell ref="A26:F26"/>
    <mergeCell ref="A24:F24"/>
    <mergeCell ref="F4:F6"/>
    <mergeCell ref="K4:K6"/>
    <mergeCell ref="B5:B6"/>
    <mergeCell ref="C5:E5"/>
    <mergeCell ref="G4:I5"/>
    <mergeCell ref="J4:J6"/>
    <mergeCell ref="A28:K28"/>
    <mergeCell ref="A23:K23"/>
    <mergeCell ref="I1:K1"/>
    <mergeCell ref="A21:J21"/>
    <mergeCell ref="A22:J22"/>
    <mergeCell ref="A27:K27"/>
    <mergeCell ref="A2:K2"/>
    <mergeCell ref="A3:K3"/>
    <mergeCell ref="A4:A6"/>
    <mergeCell ref="B4:E4"/>
  </mergeCells>
  <printOptions/>
  <pageMargins left="0.4330708661417323" right="0.4330708661417323" top="0.4330708661417323" bottom="0.4330708661417323" header="0.1968503937007874" footer="0.1968503937007874"/>
  <pageSetup fitToHeight="1" fitToWidth="1" horizontalDpi="600" verticalDpi="600" orientation="portrait" paperSize="9" scale="95" r:id="rId1"/>
  <headerFooter alignWithMargins="0">
    <oddFooter>&amp;R&amp;8&amp;A</oddFooter>
  </headerFooter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D35"/>
  <sheetViews>
    <sheetView view="pageBreakPreview" zoomScaleSheetLayoutView="100" zoomScalePageLayoutView="0" workbookViewId="0" topLeftCell="A1">
      <selection activeCell="D16" sqref="D16"/>
    </sheetView>
  </sheetViews>
  <sheetFormatPr defaultColWidth="9.140625" defaultRowHeight="12.75"/>
  <cols>
    <col min="1" max="1" width="6.28125" style="95" customWidth="1"/>
    <col min="2" max="2" width="51.8515625" style="85" customWidth="1"/>
    <col min="3" max="3" width="13.140625" style="85" customWidth="1"/>
    <col min="4" max="4" width="28.00390625" style="96" customWidth="1"/>
    <col min="5" max="5" width="11.421875" style="85" bestFit="1" customWidth="1"/>
    <col min="6" max="16384" width="9.140625" style="85" customWidth="1"/>
  </cols>
  <sheetData>
    <row r="1" spans="1:4" ht="29.25" customHeight="1">
      <c r="A1" s="215" t="s">
        <v>234</v>
      </c>
      <c r="B1" s="597" t="s">
        <v>325</v>
      </c>
      <c r="C1" s="598"/>
      <c r="D1" s="92">
        <f>IF('STR. 7'!J29&gt;'STR. 7'!J31,IF('STR. 7'!J29&lt;=129600,'STR. 7'!J29-'STR. 7'!J30-'STR. 7'!J31,21600),0)</f>
        <v>0</v>
      </c>
    </row>
    <row r="2" spans="1:4" ht="29.25" customHeight="1">
      <c r="A2" s="216" t="s">
        <v>227</v>
      </c>
      <c r="B2" s="597" t="s">
        <v>326</v>
      </c>
      <c r="C2" s="598"/>
      <c r="D2" s="94">
        <f>IF('STR. 7'!J29&gt;D1,IF('STR. 7'!J29&lt;=302400,'STR. 7'!J29-'STR. 7'!J30-'STR. 7'!J31-D1,172800),0)</f>
        <v>0</v>
      </c>
    </row>
    <row r="3" spans="1:4" ht="29.25" customHeight="1">
      <c r="A3" s="216" t="s">
        <v>228</v>
      </c>
      <c r="B3" s="597" t="s">
        <v>327</v>
      </c>
      <c r="C3" s="598"/>
      <c r="D3" s="94">
        <f>IF('STR. 7'!J29&gt;D2,IF('STR. 7'!J29&gt;302400,'STR. 7'!J29-'STR. 7'!J30-'STR. 7'!J31-D1-D2,0),0)</f>
        <v>0</v>
      </c>
    </row>
    <row r="4" spans="1:4" ht="29.25" customHeight="1">
      <c r="A4" s="216" t="s">
        <v>229</v>
      </c>
      <c r="B4" s="590" t="s">
        <v>329</v>
      </c>
      <c r="C4" s="591"/>
      <c r="D4" s="88">
        <f>ROUND('STR. 7'!J30*0.135,2)</f>
        <v>0</v>
      </c>
    </row>
    <row r="5" spans="1:4" ht="29.25" customHeight="1">
      <c r="A5" s="216" t="s">
        <v>230</v>
      </c>
      <c r="B5" s="590" t="s">
        <v>235</v>
      </c>
      <c r="C5" s="591"/>
      <c r="D5" s="88">
        <f>ROUND('STR. 7'!J31*0.25,2)</f>
        <v>0</v>
      </c>
    </row>
    <row r="6" spans="1:4" ht="29.25" customHeight="1">
      <c r="A6" s="216" t="s">
        <v>231</v>
      </c>
      <c r="B6" s="590" t="s">
        <v>330</v>
      </c>
      <c r="C6" s="591"/>
      <c r="D6" s="88">
        <f>ROUND(D1*0.3,2)</f>
        <v>0</v>
      </c>
    </row>
    <row r="7" spans="1:4" ht="29.25" customHeight="1">
      <c r="A7" s="216" t="s">
        <v>232</v>
      </c>
      <c r="B7" s="590" t="s">
        <v>331</v>
      </c>
      <c r="C7" s="591"/>
      <c r="D7" s="88">
        <f>ROUND(D2*0.375,2)</f>
        <v>0</v>
      </c>
    </row>
    <row r="8" spans="1:4" ht="29.25" customHeight="1">
      <c r="A8" s="216" t="s">
        <v>233</v>
      </c>
      <c r="B8" s="590" t="s">
        <v>332</v>
      </c>
      <c r="C8" s="591"/>
      <c r="D8" s="88">
        <f>ROUND(D3*0.425,2)</f>
        <v>0</v>
      </c>
    </row>
    <row r="9" spans="1:4" ht="29.25" customHeight="1">
      <c r="A9" s="216" t="s">
        <v>334</v>
      </c>
      <c r="B9" s="590" t="s">
        <v>333</v>
      </c>
      <c r="C9" s="591"/>
      <c r="D9" s="88">
        <f>D4+D5+D6+D7+D8</f>
        <v>0</v>
      </c>
    </row>
    <row r="10" spans="1:4" ht="29.25" customHeight="1">
      <c r="A10" s="185" t="s">
        <v>335</v>
      </c>
      <c r="B10" s="186" t="s">
        <v>236</v>
      </c>
      <c r="C10" s="187">
        <f>INDEX('stope prireza'!B:B,'stope prireza'!D3)</f>
        <v>0.18</v>
      </c>
      <c r="D10" s="89">
        <f>ROUND(D9*(C10),2)</f>
        <v>0</v>
      </c>
    </row>
    <row r="11" spans="1:4" ht="16.5" customHeight="1">
      <c r="A11" s="596"/>
      <c r="B11" s="596"/>
      <c r="C11" s="596"/>
      <c r="D11" s="596"/>
    </row>
    <row r="12" spans="1:4" ht="29.25" customHeight="1">
      <c r="A12" s="599" t="s">
        <v>156</v>
      </c>
      <c r="B12" s="600"/>
      <c r="C12" s="600"/>
      <c r="D12" s="601"/>
    </row>
    <row r="13" spans="1:4" ht="29.25" customHeight="1">
      <c r="A13" s="217" t="s">
        <v>237</v>
      </c>
      <c r="B13" s="594" t="s">
        <v>247</v>
      </c>
      <c r="C13" s="595"/>
      <c r="D13" s="91">
        <f>D9+D10</f>
        <v>0</v>
      </c>
    </row>
    <row r="14" spans="1:4" ht="29.25" customHeight="1">
      <c r="A14" s="218" t="s">
        <v>246</v>
      </c>
      <c r="B14" s="590" t="s">
        <v>248</v>
      </c>
      <c r="C14" s="591"/>
      <c r="D14" s="90">
        <f>D13*'STR. 3'!H34</f>
        <v>0</v>
      </c>
    </row>
    <row r="15" spans="1:4" ht="29.25" customHeight="1">
      <c r="A15" s="218" t="s">
        <v>268</v>
      </c>
      <c r="B15" s="590" t="s">
        <v>249</v>
      </c>
      <c r="C15" s="591"/>
      <c r="D15" s="90">
        <f>D13*'STR. 3'!H35*0.75</f>
        <v>0</v>
      </c>
    </row>
    <row r="16" spans="1:4" ht="29.25" customHeight="1">
      <c r="A16" s="218" t="s">
        <v>269</v>
      </c>
      <c r="B16" s="590" t="s">
        <v>250</v>
      </c>
      <c r="C16" s="591"/>
      <c r="D16" s="90">
        <f>D13*'STR. 3'!H36*0.25</f>
        <v>0</v>
      </c>
    </row>
    <row r="17" spans="1:4" ht="29.25" customHeight="1">
      <c r="A17" s="218" t="s">
        <v>270</v>
      </c>
      <c r="B17" s="590" t="s">
        <v>251</v>
      </c>
      <c r="C17" s="591"/>
      <c r="D17" s="188">
        <f>SUM(D14:D16)</f>
        <v>0</v>
      </c>
    </row>
    <row r="18" spans="1:4" ht="29.25" customHeight="1">
      <c r="A18" s="216" t="s">
        <v>238</v>
      </c>
      <c r="B18" s="590" t="s">
        <v>252</v>
      </c>
      <c r="C18" s="591"/>
      <c r="D18" s="90" t="e">
        <f>D13*'STR. 2'!B36*'STR. 2'!G36+D13*'STR. 2'!B37*'STR. 2'!G37</f>
        <v>#DIV/0!</v>
      </c>
    </row>
    <row r="19" spans="1:4" ht="29.25" customHeight="1">
      <c r="A19" s="216" t="s">
        <v>239</v>
      </c>
      <c r="B19" s="590" t="s">
        <v>253</v>
      </c>
      <c r="C19" s="591"/>
      <c r="D19" s="88" t="e">
        <f>D13-D17-D18</f>
        <v>#DIV/0!</v>
      </c>
    </row>
    <row r="20" spans="1:4" ht="29.25" customHeight="1">
      <c r="A20" s="216" t="s">
        <v>240</v>
      </c>
      <c r="B20" s="590" t="s">
        <v>254</v>
      </c>
      <c r="C20" s="591"/>
      <c r="D20" s="88">
        <f>'STR. 6'!D3</f>
        <v>0</v>
      </c>
    </row>
    <row r="21" spans="1:4" ht="29.25" customHeight="1">
      <c r="A21" s="216" t="s">
        <v>241</v>
      </c>
      <c r="B21" s="590" t="s">
        <v>255</v>
      </c>
      <c r="C21" s="591"/>
      <c r="D21" s="88">
        <f>'STR. 5'!L21</f>
        <v>0</v>
      </c>
    </row>
    <row r="22" spans="1:4" ht="29.25" customHeight="1">
      <c r="A22" s="216" t="s">
        <v>242</v>
      </c>
      <c r="B22" s="590" t="s">
        <v>256</v>
      </c>
      <c r="C22" s="591"/>
      <c r="D22" s="90"/>
    </row>
    <row r="23" spans="1:4" ht="29.25" customHeight="1">
      <c r="A23" s="216" t="s">
        <v>243</v>
      </c>
      <c r="B23" s="590" t="s">
        <v>257</v>
      </c>
      <c r="C23" s="591"/>
      <c r="D23" s="88">
        <f>D20+D22</f>
        <v>0</v>
      </c>
    </row>
    <row r="24" spans="1:4" ht="29.25" customHeight="1">
      <c r="A24" s="216" t="s">
        <v>244</v>
      </c>
      <c r="B24" s="590" t="s">
        <v>258</v>
      </c>
      <c r="C24" s="591"/>
      <c r="D24" s="88" t="e">
        <f>IF((D19-D23)&gt;0,(D19-D23),0)</f>
        <v>#DIV/0!</v>
      </c>
    </row>
    <row r="25" spans="1:4" ht="29.25" customHeight="1">
      <c r="A25" s="219" t="s">
        <v>245</v>
      </c>
      <c r="B25" s="592" t="s">
        <v>259</v>
      </c>
      <c r="C25" s="593"/>
      <c r="D25" s="89" t="e">
        <f>IF((D23-D19)&gt;0,(D23-D19),0)</f>
        <v>#DIV/0!</v>
      </c>
    </row>
    <row r="26" spans="1:4" ht="21.75" customHeight="1">
      <c r="A26" s="212"/>
      <c r="B26" s="213"/>
      <c r="C26" s="213"/>
      <c r="D26" s="214"/>
    </row>
    <row r="27" spans="1:4" ht="12.75">
      <c r="A27" s="212"/>
      <c r="B27" s="213"/>
      <c r="C27" s="213"/>
      <c r="D27" s="214"/>
    </row>
    <row r="28" spans="1:4" ht="12.75">
      <c r="A28" s="212"/>
      <c r="B28" s="213"/>
      <c r="C28" s="213"/>
      <c r="D28" s="214"/>
    </row>
    <row r="29" spans="1:4" ht="12.75">
      <c r="A29" s="212"/>
      <c r="B29" s="213"/>
      <c r="C29" s="213"/>
      <c r="D29" s="214"/>
    </row>
    <row r="30" spans="1:4" ht="12.75">
      <c r="A30" s="212"/>
      <c r="B30" s="213"/>
      <c r="C30" s="213"/>
      <c r="D30" s="214"/>
    </row>
    <row r="31" spans="1:4" ht="12.75">
      <c r="A31" s="212"/>
      <c r="B31" s="213"/>
      <c r="C31" s="213"/>
      <c r="D31" s="214"/>
    </row>
    <row r="32" spans="1:4" ht="12.75">
      <c r="A32" s="212"/>
      <c r="B32" s="213"/>
      <c r="C32" s="213"/>
      <c r="D32" s="214"/>
    </row>
    <row r="33" spans="1:4" ht="12.75">
      <c r="A33" s="212"/>
      <c r="B33" s="213"/>
      <c r="C33" s="213"/>
      <c r="D33" s="214"/>
    </row>
    <row r="34" spans="1:4" ht="12.75">
      <c r="A34" s="212"/>
      <c r="B34" s="213"/>
      <c r="C34" s="213"/>
      <c r="D34" s="214"/>
    </row>
    <row r="35" spans="1:4" ht="12.75">
      <c r="A35" s="212"/>
      <c r="B35" s="213"/>
      <c r="C35" s="213"/>
      <c r="D35" s="214"/>
    </row>
  </sheetData>
  <sheetProtection password="CC3D" sheet="1" objects="1" scenarios="1" selectLockedCells="1"/>
  <mergeCells count="24">
    <mergeCell ref="B1:C1"/>
    <mergeCell ref="B2:C2"/>
    <mergeCell ref="B15:C15"/>
    <mergeCell ref="B16:C16"/>
    <mergeCell ref="A12:D12"/>
    <mergeCell ref="B3:C3"/>
    <mergeCell ref="B8:C8"/>
    <mergeCell ref="B17:C17"/>
    <mergeCell ref="B18:C18"/>
    <mergeCell ref="B4:C4"/>
    <mergeCell ref="B5:C5"/>
    <mergeCell ref="B6:C6"/>
    <mergeCell ref="B7:C7"/>
    <mergeCell ref="B9:C9"/>
    <mergeCell ref="B13:C13"/>
    <mergeCell ref="B14:C14"/>
    <mergeCell ref="A11:D11"/>
    <mergeCell ref="B23:C23"/>
    <mergeCell ref="B24:C24"/>
    <mergeCell ref="B25:C25"/>
    <mergeCell ref="B19:C19"/>
    <mergeCell ref="B20:C20"/>
    <mergeCell ref="B21:C21"/>
    <mergeCell ref="B22:C22"/>
  </mergeCells>
  <printOptions/>
  <pageMargins left="0.4330708661417323" right="0.4330708661417323" top="0.4330708661417323" bottom="0.4330708661417323" header="0.1968503937007874" footer="0.1968503937007874"/>
  <pageSetup fitToHeight="1" fitToWidth="1" horizontalDpi="600" verticalDpi="600" orientation="portrait" paperSize="9" scale="93" r:id="rId3"/>
  <headerFooter alignWithMargins="0">
    <oddFooter>&amp;R&amp;8&amp;A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2"/>
  <sheetViews>
    <sheetView view="pageBreakPreview" zoomScaleSheetLayoutView="100" zoomScalePageLayoutView="0" workbookViewId="0" topLeftCell="A1">
      <selection activeCell="B14" sqref="B14"/>
    </sheetView>
  </sheetViews>
  <sheetFormatPr defaultColWidth="9.140625" defaultRowHeight="12.75"/>
  <cols>
    <col min="1" max="1" width="6.57421875" style="221" customWidth="1"/>
    <col min="2" max="2" width="42.28125" style="221" customWidth="1"/>
    <col min="3" max="7" width="9.140625" style="221" customWidth="1"/>
    <col min="8" max="8" width="13.421875" style="221" customWidth="1"/>
    <col min="9" max="9" width="14.8515625" style="221" customWidth="1"/>
    <col min="10" max="16384" width="9.140625" style="221" customWidth="1"/>
  </cols>
  <sheetData>
    <row r="1" spans="1:11" ht="28.5" customHeight="1">
      <c r="A1" s="220"/>
      <c r="B1" s="238"/>
      <c r="C1" s="602" t="s">
        <v>337</v>
      </c>
      <c r="D1" s="603"/>
      <c r="E1" s="603"/>
      <c r="F1" s="603"/>
      <c r="G1" s="603"/>
      <c r="H1" s="604"/>
      <c r="I1" s="220"/>
      <c r="J1" s="220"/>
      <c r="K1" s="220"/>
    </row>
    <row r="2" spans="1:11" ht="67.5" customHeight="1">
      <c r="A2" s="220"/>
      <c r="B2" s="237"/>
      <c r="C2" s="605"/>
      <c r="D2" s="606"/>
      <c r="E2" s="606"/>
      <c r="F2" s="606"/>
      <c r="G2" s="606"/>
      <c r="H2" s="607"/>
      <c r="I2" s="220"/>
      <c r="J2" s="220"/>
      <c r="K2" s="220"/>
    </row>
    <row r="3" spans="1:11" ht="19.5" customHeigh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19.5" customHeight="1">
      <c r="A4" s="220"/>
      <c r="B4" s="608" t="s">
        <v>56</v>
      </c>
      <c r="C4" s="608"/>
      <c r="D4" s="608"/>
      <c r="E4" s="608"/>
      <c r="F4" s="227"/>
      <c r="G4" s="227"/>
      <c r="H4" s="227"/>
      <c r="I4" s="227"/>
      <c r="J4" s="227"/>
      <c r="K4" s="227"/>
    </row>
    <row r="5" spans="1:11" ht="48" customHeight="1">
      <c r="A5" s="220"/>
      <c r="B5" s="609" t="s">
        <v>311</v>
      </c>
      <c r="C5" s="609"/>
      <c r="D5" s="609"/>
      <c r="E5" s="609"/>
      <c r="F5" s="609"/>
      <c r="G5" s="609"/>
      <c r="H5" s="227"/>
      <c r="I5" s="227"/>
      <c r="J5" s="227"/>
      <c r="K5" s="227"/>
    </row>
    <row r="6" spans="1:11" ht="48" customHeight="1">
      <c r="A6" s="220"/>
      <c r="B6" s="610" t="s">
        <v>313</v>
      </c>
      <c r="C6" s="610"/>
      <c r="D6" s="610"/>
      <c r="E6" s="610"/>
      <c r="F6" s="610"/>
      <c r="G6" s="610"/>
      <c r="H6" s="610"/>
      <c r="I6" s="227"/>
      <c r="J6" s="227"/>
      <c r="K6" s="227"/>
    </row>
    <row r="7" spans="1:11" ht="15" customHeight="1">
      <c r="A7" s="220"/>
      <c r="B7" s="615"/>
      <c r="C7" s="615"/>
      <c r="D7" s="615"/>
      <c r="E7" s="615"/>
      <c r="F7" s="615"/>
      <c r="G7" s="615"/>
      <c r="H7" s="227"/>
      <c r="I7" s="227"/>
      <c r="J7" s="227"/>
      <c r="K7" s="227"/>
    </row>
    <row r="8" spans="1:11" ht="22.5" customHeight="1">
      <c r="A8" s="220"/>
      <c r="B8" s="227"/>
      <c r="C8" s="227"/>
      <c r="D8" s="227"/>
      <c r="E8" s="227"/>
      <c r="F8" s="227"/>
      <c r="G8" s="227"/>
      <c r="H8" s="227"/>
      <c r="I8" s="227"/>
      <c r="J8" s="227"/>
      <c r="K8" s="227"/>
    </row>
    <row r="9" spans="1:11" ht="42.75" customHeight="1">
      <c r="A9" s="220"/>
      <c r="B9" s="617" t="s">
        <v>317</v>
      </c>
      <c r="C9" s="617"/>
      <c r="D9" s="617"/>
      <c r="E9" s="617"/>
      <c r="F9" s="617"/>
      <c r="G9" s="617"/>
      <c r="H9" s="617"/>
      <c r="I9" s="227"/>
      <c r="J9" s="227"/>
      <c r="K9" s="227"/>
    </row>
    <row r="10" spans="1:11" ht="15">
      <c r="A10" s="220"/>
      <c r="B10" s="227"/>
      <c r="C10" s="227"/>
      <c r="D10" s="227"/>
      <c r="E10" s="227"/>
      <c r="F10" s="227"/>
      <c r="G10" s="227"/>
      <c r="H10" s="227"/>
      <c r="I10" s="227"/>
      <c r="J10" s="227"/>
      <c r="K10" s="227"/>
    </row>
    <row r="11" spans="1:11" ht="45.75" customHeight="1">
      <c r="A11" s="220"/>
      <c r="B11" s="613" t="s">
        <v>271</v>
      </c>
      <c r="C11" s="613"/>
      <c r="D11" s="228"/>
      <c r="E11" s="228"/>
      <c r="F11" s="228"/>
      <c r="G11" s="228"/>
      <c r="H11" s="228"/>
      <c r="I11" s="227"/>
      <c r="J11" s="235"/>
      <c r="K11" s="227"/>
    </row>
    <row r="12" spans="1:11" ht="24" customHeight="1">
      <c r="A12" s="220"/>
      <c r="B12" s="228"/>
      <c r="C12" s="228"/>
      <c r="D12" s="228"/>
      <c r="E12" s="228"/>
      <c r="F12" s="228"/>
      <c r="G12" s="228"/>
      <c r="H12" s="228"/>
      <c r="I12" s="227"/>
      <c r="J12" s="227"/>
      <c r="K12" s="227"/>
    </row>
    <row r="13" spans="1:11" ht="17.25" customHeight="1">
      <c r="A13" s="220"/>
      <c r="B13" s="240" t="s">
        <v>305</v>
      </c>
      <c r="C13" s="240"/>
      <c r="D13" s="240"/>
      <c r="E13" s="240"/>
      <c r="F13" s="240"/>
      <c r="G13" s="240"/>
      <c r="H13" s="240"/>
      <c r="I13" s="228"/>
      <c r="J13" s="228"/>
      <c r="K13" s="227"/>
    </row>
    <row r="14" spans="1:11" ht="15">
      <c r="A14" s="220"/>
      <c r="B14" s="239" t="s">
        <v>316</v>
      </c>
      <c r="C14" s="229"/>
      <c r="D14" s="229"/>
      <c r="E14" s="229"/>
      <c r="F14" s="229"/>
      <c r="G14" s="229"/>
      <c r="H14" s="229"/>
      <c r="I14" s="228"/>
      <c r="J14" s="228"/>
      <c r="K14" s="227"/>
    </row>
    <row r="15" spans="1:11" ht="12.75" customHeight="1">
      <c r="A15" s="220"/>
      <c r="B15" s="232"/>
      <c r="C15" s="232"/>
      <c r="D15" s="232"/>
      <c r="E15" s="232"/>
      <c r="F15" s="232"/>
      <c r="G15" s="232"/>
      <c r="H15" s="232"/>
      <c r="I15" s="240"/>
      <c r="J15" s="240"/>
      <c r="K15" s="240"/>
    </row>
    <row r="16" spans="1:11" ht="17.25" customHeight="1">
      <c r="A16" s="220"/>
      <c r="B16" s="613" t="s">
        <v>0</v>
      </c>
      <c r="C16" s="613"/>
      <c r="D16" s="228"/>
      <c r="E16" s="228"/>
      <c r="F16" s="228"/>
      <c r="G16" s="228"/>
      <c r="H16" s="228"/>
      <c r="I16" s="230"/>
      <c r="J16" s="231"/>
      <c r="K16" s="231"/>
    </row>
    <row r="17" spans="1:11" ht="21.75" customHeight="1">
      <c r="A17" s="220"/>
      <c r="B17" s="228"/>
      <c r="C17" s="228"/>
      <c r="D17" s="228"/>
      <c r="E17" s="228"/>
      <c r="F17" s="228"/>
      <c r="G17" s="228"/>
      <c r="H17" s="228"/>
      <c r="I17" s="228"/>
      <c r="J17" s="228"/>
      <c r="K17" s="227"/>
    </row>
    <row r="18" spans="1:11" ht="15">
      <c r="A18" s="220"/>
      <c r="B18" s="614" t="s">
        <v>1</v>
      </c>
      <c r="C18" s="614"/>
      <c r="D18" s="614"/>
      <c r="E18" s="614"/>
      <c r="F18" s="228"/>
      <c r="G18" s="228"/>
      <c r="H18" s="234"/>
      <c r="I18" s="228"/>
      <c r="J18" s="228"/>
      <c r="K18" s="227"/>
    </row>
    <row r="19" spans="1:11" ht="15">
      <c r="A19" s="220"/>
      <c r="B19" s="616" t="s">
        <v>312</v>
      </c>
      <c r="C19" s="612"/>
      <c r="D19" s="612"/>
      <c r="E19" s="228"/>
      <c r="F19" s="228"/>
      <c r="G19" s="228"/>
      <c r="H19" s="228"/>
      <c r="I19" s="228"/>
      <c r="J19" s="228"/>
      <c r="K19" s="227"/>
    </row>
    <row r="20" spans="1:11" ht="15">
      <c r="A20" s="220"/>
      <c r="B20" s="228"/>
      <c r="C20" s="228"/>
      <c r="D20" s="228"/>
      <c r="E20" s="228"/>
      <c r="F20" s="228"/>
      <c r="G20" s="228"/>
      <c r="H20" s="228"/>
      <c r="I20" s="228"/>
      <c r="J20" s="228"/>
      <c r="K20" s="227"/>
    </row>
    <row r="21" spans="1:11" ht="15">
      <c r="A21" s="220"/>
      <c r="B21" s="228" t="s">
        <v>315</v>
      </c>
      <c r="C21" s="228"/>
      <c r="D21" s="228"/>
      <c r="E21" s="228"/>
      <c r="F21" s="228"/>
      <c r="G21" s="228"/>
      <c r="H21" s="228"/>
      <c r="I21" s="228"/>
      <c r="J21" s="228"/>
      <c r="K21" s="227"/>
    </row>
    <row r="22" spans="1:11" ht="15">
      <c r="A22" s="220"/>
      <c r="B22" s="611" t="s">
        <v>314</v>
      </c>
      <c r="C22" s="612"/>
      <c r="D22" s="612"/>
      <c r="E22" s="228"/>
      <c r="F22" s="228"/>
      <c r="G22" s="228"/>
      <c r="H22" s="228"/>
      <c r="I22" s="233"/>
      <c r="J22" s="228"/>
      <c r="K22" s="227"/>
    </row>
    <row r="23" spans="1:11" ht="15">
      <c r="A23" s="220"/>
      <c r="B23" s="220"/>
      <c r="C23" s="220"/>
      <c r="D23" s="220"/>
      <c r="E23" s="220"/>
      <c r="F23" s="220"/>
      <c r="G23" s="220"/>
      <c r="H23" s="220"/>
      <c r="I23" s="228"/>
      <c r="J23" s="228"/>
      <c r="K23" s="227"/>
    </row>
    <row r="24" spans="1:11" ht="15">
      <c r="A24" s="220"/>
      <c r="B24" s="220"/>
      <c r="C24" s="220"/>
      <c r="D24" s="220"/>
      <c r="E24" s="220"/>
      <c r="F24" s="220"/>
      <c r="G24" s="220"/>
      <c r="H24" s="220"/>
      <c r="I24" s="228"/>
      <c r="J24" s="228"/>
      <c r="K24" s="227"/>
    </row>
    <row r="25" spans="1:11" ht="12.75">
      <c r="A25" s="220"/>
      <c r="B25" s="220"/>
      <c r="C25" s="220"/>
      <c r="D25" s="220"/>
      <c r="E25" s="220"/>
      <c r="F25" s="220"/>
      <c r="G25" s="220"/>
      <c r="H25" s="220"/>
      <c r="I25" s="220"/>
      <c r="J25" s="220"/>
      <c r="K25" s="220"/>
    </row>
    <row r="26" spans="1:11" ht="12.75">
      <c r="A26" s="220"/>
      <c r="B26" s="220"/>
      <c r="C26" s="220"/>
      <c r="D26" s="220"/>
      <c r="E26" s="220"/>
      <c r="F26" s="220"/>
      <c r="G26" s="220"/>
      <c r="H26" s="220"/>
      <c r="I26" s="220"/>
      <c r="J26" s="220"/>
      <c r="K26" s="220"/>
    </row>
    <row r="27" spans="1:11" ht="12.75">
      <c r="A27" s="220"/>
      <c r="B27" s="220"/>
      <c r="C27" s="220"/>
      <c r="D27" s="220"/>
      <c r="E27" s="220"/>
      <c r="F27" s="220"/>
      <c r="G27" s="220"/>
      <c r="H27" s="220"/>
      <c r="I27" s="220"/>
      <c r="J27" s="220"/>
      <c r="K27" s="220"/>
    </row>
    <row r="28" spans="1:11" ht="12.75">
      <c r="A28" s="220"/>
      <c r="B28" s="220"/>
      <c r="C28" s="220"/>
      <c r="D28" s="220"/>
      <c r="E28" s="220"/>
      <c r="F28" s="220"/>
      <c r="G28" s="220"/>
      <c r="H28" s="220"/>
      <c r="I28" s="220"/>
      <c r="J28" s="220"/>
      <c r="K28" s="220"/>
    </row>
    <row r="29" spans="1:11" ht="12.75">
      <c r="A29" s="220"/>
      <c r="B29" s="220"/>
      <c r="C29" s="220"/>
      <c r="D29" s="220"/>
      <c r="E29" s="220"/>
      <c r="F29" s="220"/>
      <c r="G29" s="220"/>
      <c r="H29" s="220"/>
      <c r="I29" s="220"/>
      <c r="J29" s="220"/>
      <c r="K29" s="220"/>
    </row>
    <row r="30" spans="1:11" ht="12.75">
      <c r="A30" s="220"/>
      <c r="B30" s="220"/>
      <c r="C30" s="220"/>
      <c r="D30" s="220"/>
      <c r="E30" s="220"/>
      <c r="F30" s="220"/>
      <c r="G30" s="220"/>
      <c r="H30" s="220"/>
      <c r="I30" s="220"/>
      <c r="J30" s="220"/>
      <c r="K30" s="220"/>
    </row>
    <row r="31" spans="1:11" ht="12.75">
      <c r="A31" s="220"/>
      <c r="I31" s="220"/>
      <c r="J31" s="220"/>
      <c r="K31" s="220"/>
    </row>
    <row r="32" spans="9:11" ht="12.75">
      <c r="I32" s="220"/>
      <c r="J32" s="220"/>
      <c r="K32" s="220"/>
    </row>
  </sheetData>
  <sheetProtection password="B527" sheet="1" selectLockedCells="1"/>
  <mergeCells count="11">
    <mergeCell ref="B9:H9"/>
    <mergeCell ref="C1:H2"/>
    <mergeCell ref="B4:E4"/>
    <mergeCell ref="B5:G5"/>
    <mergeCell ref="B6:H6"/>
    <mergeCell ref="B22:D22"/>
    <mergeCell ref="B16:C16"/>
    <mergeCell ref="B18:E18"/>
    <mergeCell ref="B7:G7"/>
    <mergeCell ref="B11:C11"/>
    <mergeCell ref="B19:D19"/>
  </mergeCells>
  <hyperlinks>
    <hyperlink ref="B19:D19" r:id="rId1" display="http://www.pu.mfin.hr/"/>
    <hyperlink ref="B22:D22" r:id="rId2" display="http://www.erstebank.hr"/>
    <hyperlink ref="B22" r:id="rId3" display="http://www.info-merkur.hr"/>
    <hyperlink ref="B19" r:id="rId4" display="http://www.porezna-uprava.hr/"/>
    <hyperlink ref="B14" r:id="rId5" display="http://www.info-merkur.hr/porezna_prijava.html"/>
  </hyperlinks>
  <printOptions/>
  <pageMargins left="0.31496062992125984" right="0.31496062992125984" top="0.4330708661417323" bottom="0.4330708661417323" header="0.1968503937007874" footer="0.1968503937007874"/>
  <pageSetup fitToHeight="1" fitToWidth="1" horizontalDpi="600" verticalDpi="600" orientation="portrait" paperSize="9" scale="7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ORKIS.hr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Porezna prijava 2008</dc:title>
  <dc:subject>Prijava poreza na dohodak za 2008. godinu</dc:subject>
  <dc:creator>ORKIS.hr</dc:creator>
  <cp:keywords>porezna prijava, prijava, dohodak, porez, prijava, online porezna prijava</cp:keywords>
  <dc:description/>
  <cp:lastModifiedBy>Ikić Dalibor</cp:lastModifiedBy>
  <cp:lastPrinted>2009-01-13T14:02:32Z</cp:lastPrinted>
  <dcterms:created xsi:type="dcterms:W3CDTF">2005-01-19T09:11:05Z</dcterms:created>
  <dcterms:modified xsi:type="dcterms:W3CDTF">2011-01-21T14:25:51Z</dcterms:modified>
  <cp:category>excel kalkulator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er">
    <vt:lpwstr>ORKIS.hr</vt:lpwstr>
  </property>
  <property fmtid="{D5CDD505-2E9C-101B-9397-08002B2CF9AE}" pid="3" name="Purpose">
    <vt:lpwstr>Porezna prijava</vt:lpwstr>
  </property>
</Properties>
</file>