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alkulator" sheetId="1" r:id="rId1"/>
    <sheet name="Automatski obrazac" sheetId="2" r:id="rId2"/>
    <sheet name="Upute" sheetId="3" r:id="rId3"/>
  </sheets>
  <definedNames>
    <definedName name="_edn1" localSheetId="1">'Automatski obrazac'!$B$44</definedName>
    <definedName name="_edn2" localSheetId="1">'Automatski obrazac'!$B$46</definedName>
    <definedName name="_ednref1" localSheetId="1">'Automatski obrazac'!$B$16</definedName>
    <definedName name="_ednref2" localSheetId="1">'Automatski obrazac'!$F$20</definedName>
    <definedName name="OLE_LINK1" localSheetId="1">'Automatski obrazac'!$B$1</definedName>
  </definedNames>
  <calcPr fullCalcOnLoad="1"/>
</workbook>
</file>

<file path=xl/comments1.xml><?xml version="1.0" encoding="utf-8"?>
<comments xmlns="http://schemas.openxmlformats.org/spreadsheetml/2006/main">
  <authors>
    <author>Mihael</author>
  </authors>
  <commentList>
    <comment ref="D2" authorId="0">
      <text>
        <r>
          <rPr>
            <sz val="9"/>
            <rFont val="Tahoma"/>
            <family val="0"/>
          </rPr>
          <t>Unesite</t>
        </r>
      </text>
    </comment>
    <comment ref="D3" authorId="0">
      <text>
        <r>
          <rPr>
            <sz val="9"/>
            <rFont val="Tahoma"/>
            <family val="0"/>
          </rPr>
          <t>Unesite</t>
        </r>
      </text>
    </comment>
    <comment ref="D4" authorId="0">
      <text>
        <r>
          <rPr>
            <b/>
            <sz val="9"/>
            <rFont val="Tahoma"/>
            <family val="0"/>
          </rPr>
          <t>Unesite</t>
        </r>
      </text>
    </comment>
  </commentList>
</comments>
</file>

<file path=xl/sharedStrings.xml><?xml version="1.0" encoding="utf-8"?>
<sst xmlns="http://schemas.openxmlformats.org/spreadsheetml/2006/main" count="75" uniqueCount="62">
  <si>
    <t>T-1</t>
  </si>
  <si>
    <t>Obračunata trošarina na proizvedene količine</t>
  </si>
  <si>
    <t>jakog alkoholnog pića za vlastite potrebe</t>
  </si>
  <si>
    <r>
      <t>Red. br</t>
    </r>
    <r>
      <rPr>
        <sz val="10"/>
        <color indexed="8"/>
        <rFont val="Times New Roman"/>
        <family val="1"/>
      </rPr>
      <t>.</t>
    </r>
  </si>
  <si>
    <t>Opis</t>
  </si>
  <si>
    <r>
      <t>Iznos trošarine</t>
    </r>
    <r>
      <rPr>
        <sz val="10"/>
        <color indexed="8"/>
        <rFont val="Times New Roman"/>
        <family val="1"/>
      </rPr>
      <t xml:space="preserve"> </t>
    </r>
  </si>
  <si>
    <t>1.</t>
  </si>
  <si>
    <t xml:space="preserve">Kotao zapremine do uključivo 100 litara </t>
  </si>
  <si>
    <t>(čl. 68. st. 5. ZOT-a)</t>
  </si>
  <si>
    <t>2.</t>
  </si>
  <si>
    <t xml:space="preserve">Kotao zapremine preko 100 litara </t>
  </si>
  <si>
    <t>3.</t>
  </si>
  <si>
    <t xml:space="preserve">Obračunata trošarina na količinu preko </t>
  </si>
  <si>
    <t>20 l a/a (čl. 68.  st. 6. ZOT-a)</t>
  </si>
  <si>
    <t>4.</t>
  </si>
  <si>
    <t>Iznos trošarine za uplatu</t>
  </si>
  <si>
    <t>T-2*</t>
  </si>
  <si>
    <t>Proizvedene količine jakog alkoholnog pića za vlastite potrebe</t>
  </si>
  <si>
    <t>preko 20 litara čistog alkohola po domaćinstvu</t>
  </si>
  <si>
    <t>Red. br.</t>
  </si>
  <si>
    <t xml:space="preserve">Količina </t>
  </si>
  <si>
    <r>
      <t>%</t>
    </r>
    <r>
      <rPr>
        <b/>
        <sz val="10"/>
        <color indexed="8"/>
        <rFont val="Times New Roman"/>
        <family val="1"/>
      </rPr>
      <t xml:space="preserve"> vol.</t>
    </r>
  </si>
  <si>
    <t xml:space="preserve">alkohola </t>
  </si>
  <si>
    <t>Litara</t>
  </si>
  <si>
    <t xml:space="preserve"> č / a** </t>
  </si>
  <si>
    <t xml:space="preserve">Proizvedene količine jakog alkoholnog pića u litrama  </t>
  </si>
  <si>
    <t xml:space="preserve">Ukupno litara čistog alkohola </t>
  </si>
  <si>
    <t>Potpis trošarinskog obveznika</t>
  </si>
  <si>
    <t>UPUTE ZA POPUNJAVANJE</t>
  </si>
  <si>
    <t>popunjava vlasnik ili korisnik kotla zapremine do uključivo 100 litara (100 kn)</t>
  </si>
  <si>
    <t>popunjava vlasnik ili korisnik kotla zapremine preko 100 litara (200 kn)</t>
  </si>
  <si>
    <t>Upisuje se iznos trošarine obračunate na proizvedenu količinu jakog alkoholnog pića koja prelazi 20 l č/a (količina u l č/a x propisani iznos trošarine čl. 60. st. 6. ZOT-a)</t>
  </si>
  <si>
    <t>Upisuje se ukupno obračunati iznos trošarine (1.+2.+3.)</t>
  </si>
  <si>
    <t>*</t>
  </si>
  <si>
    <t xml:space="preserve">Podaci u tabeli T2 iskazuju se samo u slučaju ako je mali proizvođač jakog alkoholnog pića proizveo za vlastite potrebe količine koje prelaze  20 litara č/a godišnje. </t>
  </si>
  <si>
    <t>**</t>
  </si>
  <si>
    <t>Količina čistog alkohola u jakom alkoholnom piću utvrđuje se tako da se količina proizvedenog jakog alkoholnog pića navedenom u stupcu 2 pomnoži s postotkom alkohola navedenim u stupcu 3 i podijeli sa 100. Npr. u 20 litara alkoholnog pića jakosti 30% vol. sadržano je 6 litara č / a (20 x 30:100=6 l č / a)</t>
  </si>
  <si>
    <t>Ispekao sam rakije</t>
  </si>
  <si>
    <t>litara</t>
  </si>
  <si>
    <t>gradi</t>
  </si>
  <si>
    <t>ili</t>
  </si>
  <si>
    <t>% vol.</t>
  </si>
  <si>
    <t>Imam čistog alkohola</t>
  </si>
  <si>
    <t xml:space="preserve">Rakija ima </t>
  </si>
  <si>
    <t>l</t>
  </si>
  <si>
    <t>Više od dozvoljenog</t>
  </si>
  <si>
    <t>Za nadoplatiti</t>
  </si>
  <si>
    <t>kn</t>
  </si>
  <si>
    <t>Iznos paušala</t>
  </si>
  <si>
    <t>Platiti sve skupa</t>
  </si>
  <si>
    <t>Kalkulator za izračun trošarine za rakiju</t>
  </si>
  <si>
    <t>-</t>
  </si>
  <si>
    <t>Primjer ispunjavanja uplatnice:</t>
  </si>
  <si>
    <t>Fax:  035 453 501</t>
  </si>
  <si>
    <t xml:space="preserve">          035 453 529 </t>
  </si>
  <si>
    <t>Tel:   035 453 520</t>
  </si>
  <si>
    <t>Za dodatne upite nazvati:</t>
  </si>
  <si>
    <t>35 000 Slavonski Brod</t>
  </si>
  <si>
    <t>Dr. M. Budaka 1</t>
  </si>
  <si>
    <t>Carinski ured Slavonski Brod</t>
  </si>
  <si>
    <r>
      <t xml:space="preserve">Obrazac </t>
    </r>
    <r>
      <rPr>
        <b/>
        <sz val="12"/>
        <rFont val="Arial"/>
        <family val="2"/>
      </rPr>
      <t>GI-MP-JAP</t>
    </r>
    <r>
      <rPr>
        <sz val="12"/>
        <rFont val="Arial"/>
        <family val="2"/>
      </rPr>
      <t xml:space="preserve"> slati na adresu:</t>
    </r>
  </si>
  <si>
    <r>
      <t xml:space="preserve">Trošarinu treba uplatiti </t>
    </r>
    <r>
      <rPr>
        <b/>
        <sz val="18"/>
        <color indexed="63"/>
        <rFont val="Arial"/>
        <family val="2"/>
      </rPr>
      <t>do 31.1.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</si>
</sst>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0000000"/>
    <numFmt numFmtId="175" formatCode="0.000000000"/>
    <numFmt numFmtId="176" formatCode="0.00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Symbol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63"/>
      <name val="Arial"/>
      <family val="2"/>
    </font>
    <font>
      <b/>
      <sz val="18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vertAlign val="superscript"/>
      <sz val="8"/>
      <color theme="1"/>
      <name val="Symbol"/>
      <family val="1"/>
    </font>
    <font>
      <sz val="8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CF487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vertical="top" wrapText="1"/>
    </xf>
    <xf numFmtId="0" fontId="59" fillId="0" borderId="10" xfId="0" applyFont="1" applyBorder="1" applyAlignment="1">
      <alignment wrapText="1"/>
    </xf>
    <xf numFmtId="0" fontId="61" fillId="0" borderId="11" xfId="0" applyFont="1" applyBorder="1" applyAlignment="1">
      <alignment horizontal="center" wrapText="1"/>
    </xf>
    <xf numFmtId="0" fontId="61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0" fontId="60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 horizontal="left" indent="10"/>
    </xf>
    <xf numFmtId="0" fontId="0" fillId="0" borderId="0" xfId="0" applyAlignment="1">
      <alignment wrapText="1"/>
    </xf>
    <xf numFmtId="0" fontId="60" fillId="0" borderId="0" xfId="0" applyFont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41" fillId="0" borderId="13" xfId="35" applyBorder="1" applyAlignment="1" applyProtection="1">
      <alignment horizontal="center" wrapText="1"/>
      <protection/>
    </xf>
    <xf numFmtId="0" fontId="61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wrapText="1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59" fillId="0" borderId="0" xfId="0" applyFont="1" applyAlignment="1">
      <alignment horizontal="left" indent="6"/>
    </xf>
    <xf numFmtId="0" fontId="64" fillId="0" borderId="0" xfId="0" applyFont="1" applyAlignment="1">
      <alignment horizontal="left" indent="2"/>
    </xf>
    <xf numFmtId="0" fontId="65" fillId="0" borderId="0" xfId="0" applyFont="1" applyAlignment="1">
      <alignment/>
    </xf>
    <xf numFmtId="0" fontId="0" fillId="0" borderId="0" xfId="0" applyAlignment="1">
      <alignment horizontal="center" vertical="top"/>
    </xf>
    <xf numFmtId="0" fontId="41" fillId="0" borderId="0" xfId="35" applyAlignment="1" applyProtection="1">
      <alignment horizontal="center" vertical="top"/>
      <protection/>
    </xf>
    <xf numFmtId="0" fontId="65" fillId="0" borderId="0" xfId="0" applyFont="1" applyAlignment="1">
      <alignment wrapText="1"/>
    </xf>
    <xf numFmtId="0" fontId="66" fillId="0" borderId="15" xfId="0" applyFont="1" applyBorder="1" applyAlignment="1">
      <alignment/>
    </xf>
    <xf numFmtId="0" fontId="66" fillId="0" borderId="0" xfId="0" applyFont="1" applyAlignment="1">
      <alignment/>
    </xf>
    <xf numFmtId="0" fontId="66" fillId="0" borderId="16" xfId="0" applyFont="1" applyBorder="1" applyAlignment="1">
      <alignment/>
    </xf>
    <xf numFmtId="44" fontId="66" fillId="0" borderId="16" xfId="59" applyFont="1" applyBorder="1" applyAlignment="1">
      <alignment/>
    </xf>
    <xf numFmtId="44" fontId="66" fillId="0" borderId="17" xfId="0" applyNumberFormat="1" applyFont="1" applyBorder="1" applyAlignment="1">
      <alignment/>
    </xf>
    <xf numFmtId="0" fontId="66" fillId="33" borderId="18" xfId="0" applyFont="1" applyFill="1" applyBorder="1" applyAlignment="1">
      <alignment/>
    </xf>
    <xf numFmtId="0" fontId="66" fillId="33" borderId="19" xfId="0" applyFont="1" applyFill="1" applyBorder="1" applyAlignment="1">
      <alignment/>
    </xf>
    <xf numFmtId="0" fontId="66" fillId="33" borderId="20" xfId="0" applyFont="1" applyFill="1" applyBorder="1" applyAlignment="1">
      <alignment/>
    </xf>
    <xf numFmtId="0" fontId="66" fillId="33" borderId="16" xfId="0" applyFont="1" applyFill="1" applyBorder="1" applyAlignment="1">
      <alignment/>
    </xf>
    <xf numFmtId="0" fontId="67" fillId="33" borderId="21" xfId="0" applyFont="1" applyFill="1" applyBorder="1" applyAlignment="1">
      <alignment/>
    </xf>
    <xf numFmtId="0" fontId="67" fillId="33" borderId="22" xfId="0" applyFont="1" applyFill="1" applyBorder="1" applyAlignment="1">
      <alignment/>
    </xf>
    <xf numFmtId="0" fontId="66" fillId="34" borderId="18" xfId="0" applyFont="1" applyFill="1" applyBorder="1" applyAlignment="1">
      <alignment/>
    </xf>
    <xf numFmtId="0" fontId="66" fillId="34" borderId="19" xfId="0" applyFont="1" applyFill="1" applyBorder="1" applyAlignment="1">
      <alignment/>
    </xf>
    <xf numFmtId="0" fontId="67" fillId="34" borderId="23" xfId="0" applyFont="1" applyFill="1" applyBorder="1" applyAlignment="1">
      <alignment/>
    </xf>
    <xf numFmtId="0" fontId="67" fillId="34" borderId="24" xfId="0" applyFont="1" applyFill="1" applyBorder="1" applyAlignment="1">
      <alignment/>
    </xf>
    <xf numFmtId="0" fontId="67" fillId="34" borderId="25" xfId="0" applyFont="1" applyFill="1" applyBorder="1" applyAlignment="1">
      <alignment/>
    </xf>
    <xf numFmtId="0" fontId="67" fillId="34" borderId="26" xfId="0" applyFont="1" applyFill="1" applyBorder="1" applyAlignment="1">
      <alignment/>
    </xf>
    <xf numFmtId="0" fontId="66" fillId="34" borderId="26" xfId="0" applyFont="1" applyFill="1" applyBorder="1" applyAlignment="1">
      <alignment/>
    </xf>
    <xf numFmtId="0" fontId="67" fillId="34" borderId="27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67" fillId="33" borderId="28" xfId="0" applyFont="1" applyFill="1" applyBorder="1" applyAlignment="1">
      <alignment/>
    </xf>
    <xf numFmtId="0" fontId="60" fillId="0" borderId="13" xfId="0" applyFont="1" applyBorder="1" applyAlignment="1">
      <alignment horizontal="right"/>
    </xf>
    <xf numFmtId="2" fontId="60" fillId="35" borderId="13" xfId="0" applyNumberFormat="1" applyFont="1" applyFill="1" applyBorder="1" applyAlignment="1">
      <alignment/>
    </xf>
    <xf numFmtId="2" fontId="66" fillId="33" borderId="16" xfId="0" applyNumberFormat="1" applyFont="1" applyFill="1" applyBorder="1" applyAlignment="1">
      <alignment/>
    </xf>
    <xf numFmtId="2" fontId="66" fillId="33" borderId="17" xfId="0" applyNumberFormat="1" applyFont="1" applyFill="1" applyBorder="1" applyAlignment="1">
      <alignment/>
    </xf>
    <xf numFmtId="0" fontId="41" fillId="0" borderId="10" xfId="35" applyBorder="1" applyAlignment="1" applyProtection="1">
      <alignment horizontal="left" vertical="center"/>
      <protection/>
    </xf>
    <xf numFmtId="2" fontId="0" fillId="0" borderId="29" xfId="0" applyNumberFormat="1" applyBorder="1" applyAlignment="1">
      <alignment/>
    </xf>
    <xf numFmtId="1" fontId="66" fillId="36" borderId="15" xfId="0" applyNumberFormat="1" applyFont="1" applyFill="1" applyBorder="1" applyAlignment="1" applyProtection="1">
      <alignment/>
      <protection locked="0"/>
    </xf>
    <xf numFmtId="1" fontId="66" fillId="36" borderId="24" xfId="0" applyNumberFormat="1" applyFont="1" applyFill="1" applyBorder="1" applyAlignment="1" applyProtection="1">
      <alignment/>
      <protection locked="0"/>
    </xf>
    <xf numFmtId="2" fontId="66" fillId="36" borderId="16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60" fillId="0" borderId="13" xfId="0" applyNumberFormat="1" applyFont="1" applyBorder="1" applyAlignment="1" applyProtection="1">
      <alignment horizontal="center"/>
      <protection hidden="1"/>
    </xf>
    <xf numFmtId="0" fontId="60" fillId="0" borderId="13" xfId="0" applyFont="1" applyBorder="1" applyAlignment="1" applyProtection="1">
      <alignment/>
      <protection hidden="1"/>
    </xf>
    <xf numFmtId="2" fontId="60" fillId="0" borderId="13" xfId="0" applyNumberFormat="1" applyFont="1" applyBorder="1" applyAlignment="1" applyProtection="1">
      <alignment/>
      <protection hidden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66" fillId="33" borderId="30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1" fillId="0" borderId="33" xfId="0" applyFont="1" applyBorder="1" applyAlignment="1">
      <alignment horizontal="center" wrapText="1"/>
    </xf>
    <xf numFmtId="0" fontId="61" fillId="0" borderId="34" xfId="0" applyFont="1" applyBorder="1" applyAlignment="1">
      <alignment horizontal="center" wrapText="1"/>
    </xf>
    <xf numFmtId="0" fontId="61" fillId="0" borderId="35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61" fillId="0" borderId="30" xfId="0" applyFont="1" applyBorder="1" applyAlignment="1">
      <alignment horizontal="center" wrapText="1"/>
    </xf>
    <xf numFmtId="0" fontId="61" fillId="0" borderId="31" xfId="0" applyFont="1" applyBorder="1" applyAlignment="1">
      <alignment horizontal="center" wrapText="1"/>
    </xf>
    <xf numFmtId="0" fontId="61" fillId="0" borderId="32" xfId="0" applyFont="1" applyBorder="1" applyAlignment="1">
      <alignment horizontal="center" wrapText="1"/>
    </xf>
    <xf numFmtId="0" fontId="62" fillId="0" borderId="30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44" fontId="68" fillId="0" borderId="33" xfId="59" applyFont="1" applyBorder="1" applyAlignment="1">
      <alignment/>
    </xf>
    <xf numFmtId="44" fontId="68" fillId="0" borderId="34" xfId="59" applyFont="1" applyBorder="1" applyAlignment="1">
      <alignment/>
    </xf>
    <xf numFmtId="44" fontId="68" fillId="0" borderId="35" xfId="59" applyFont="1" applyBorder="1" applyAlignment="1">
      <alignment/>
    </xf>
    <xf numFmtId="44" fontId="68" fillId="0" borderId="11" xfId="59" applyFont="1" applyBorder="1" applyAlignment="1">
      <alignment/>
    </xf>
    <xf numFmtId="44" fontId="68" fillId="0" borderId="10" xfId="59" applyFont="1" applyBorder="1" applyAlignment="1">
      <alignment/>
    </xf>
    <xf numFmtId="44" fontId="68" fillId="0" borderId="13" xfId="59" applyFont="1" applyBorder="1" applyAlignment="1">
      <alignment/>
    </xf>
    <xf numFmtId="44" fontId="68" fillId="35" borderId="30" xfId="0" applyNumberFormat="1" applyFont="1" applyFill="1" applyBorder="1" applyAlignment="1">
      <alignment/>
    </xf>
    <xf numFmtId="0" fontId="68" fillId="35" borderId="31" xfId="0" applyFont="1" applyFill="1" applyBorder="1" applyAlignment="1">
      <alignment/>
    </xf>
    <xf numFmtId="0" fontId="68" fillId="35" borderId="32" xfId="0" applyFont="1" applyFill="1" applyBorder="1" applyAlignment="1">
      <alignment/>
    </xf>
    <xf numFmtId="0" fontId="60" fillId="0" borderId="34" xfId="0" applyFont="1" applyBorder="1" applyAlignment="1">
      <alignment vertical="top" wrapText="1"/>
    </xf>
    <xf numFmtId="0" fontId="58" fillId="0" borderId="33" xfId="0" applyFont="1" applyBorder="1" applyAlignment="1">
      <alignment horizontal="center" wrapText="1"/>
    </xf>
    <xf numFmtId="0" fontId="58" fillId="0" borderId="34" xfId="0" applyFont="1" applyBorder="1" applyAlignment="1">
      <alignment horizontal="center" wrapText="1"/>
    </xf>
    <xf numFmtId="0" fontId="58" fillId="0" borderId="35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61" fillId="0" borderId="36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0" fillId="0" borderId="37" xfId="0" applyBorder="1" applyAlignment="1">
      <alignment wrapText="1"/>
    </xf>
    <xf numFmtId="0" fontId="65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62" fillId="37" borderId="0" xfId="0" applyFont="1" applyFill="1" applyAlignment="1">
      <alignment horizontal="left" vertical="center"/>
    </xf>
    <xf numFmtId="0" fontId="62" fillId="0" borderId="38" xfId="0" applyFont="1" applyBorder="1" applyAlignment="1">
      <alignment horizontal="center"/>
    </xf>
    <xf numFmtId="0" fontId="59" fillId="0" borderId="36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34" xfId="0" applyFont="1" applyBorder="1" applyAlignment="1">
      <alignment/>
    </xf>
    <xf numFmtId="0" fontId="58" fillId="37" borderId="0" xfId="0" applyFont="1" applyFill="1" applyAlignment="1">
      <alignment horizontal="center" vertical="center"/>
    </xf>
    <xf numFmtId="0" fontId="37" fillId="0" borderId="0" xfId="0" applyFont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5</xdr:col>
      <xdr:colOff>238125</xdr:colOff>
      <xdr:row>31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0"/>
          <a:ext cx="59817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tabSelected="1" zoomScale="130" zoomScaleNormal="130" zoomScalePageLayoutView="0" workbookViewId="0" topLeftCell="A1">
      <selection activeCell="D5" sqref="D5"/>
    </sheetView>
  </sheetViews>
  <sheetFormatPr defaultColWidth="9.140625" defaultRowHeight="15"/>
  <cols>
    <col min="1" max="1" width="3.00390625" style="0" customWidth="1"/>
    <col min="2" max="2" width="29.00390625" style="0" customWidth="1"/>
    <col min="3" max="3" width="16.421875" style="0" hidden="1" customWidth="1"/>
    <col min="4" max="4" width="12.7109375" style="0" customWidth="1"/>
    <col min="5" max="5" width="5.8515625" style="0" bestFit="1" customWidth="1"/>
    <col min="6" max="6" width="2.7109375" style="0" bestFit="1" customWidth="1"/>
    <col min="7" max="7" width="5.00390625" style="0" customWidth="1"/>
    <col min="8" max="8" width="7.57421875" style="0" customWidth="1"/>
  </cols>
  <sheetData>
    <row r="1" spans="2:5" ht="43.5" customHeight="1" thickBot="1">
      <c r="B1" s="73" t="s">
        <v>50</v>
      </c>
      <c r="C1" s="74"/>
      <c r="D1" s="74"/>
      <c r="E1" s="75"/>
    </row>
    <row r="2" spans="2:8" ht="18.75">
      <c r="B2" s="48" t="s">
        <v>37</v>
      </c>
      <c r="C2" s="37"/>
      <c r="D2" s="64"/>
      <c r="E2" s="50" t="s">
        <v>38</v>
      </c>
      <c r="F2" s="38"/>
      <c r="G2" s="38"/>
      <c r="H2" s="38"/>
    </row>
    <row r="3" spans="2:8" ht="18.75">
      <c r="B3" s="49" t="s">
        <v>43</v>
      </c>
      <c r="C3" s="39"/>
      <c r="D3" s="65"/>
      <c r="E3" s="51" t="s">
        <v>39</v>
      </c>
      <c r="F3" s="53" t="s">
        <v>40</v>
      </c>
      <c r="G3" s="54">
        <f>D3*2.25</f>
        <v>0</v>
      </c>
      <c r="H3" s="55" t="s">
        <v>41</v>
      </c>
    </row>
    <row r="4" spans="2:8" ht="19.5" thickBot="1">
      <c r="B4" s="49" t="s">
        <v>48</v>
      </c>
      <c r="C4" s="39"/>
      <c r="D4" s="66">
        <v>0</v>
      </c>
      <c r="E4" s="52" t="s">
        <v>47</v>
      </c>
      <c r="F4" s="38"/>
      <c r="G4" s="38"/>
      <c r="H4" s="38"/>
    </row>
    <row r="5" spans="2:8" ht="18.75">
      <c r="B5" s="42" t="s">
        <v>42</v>
      </c>
      <c r="C5" s="37">
        <f>D2*G3/100</f>
        <v>0</v>
      </c>
      <c r="D5" s="56">
        <f>C5</f>
        <v>0</v>
      </c>
      <c r="E5" s="57" t="s">
        <v>44</v>
      </c>
      <c r="F5" s="38"/>
      <c r="G5" s="38"/>
      <c r="H5" s="38"/>
    </row>
    <row r="6" spans="2:8" ht="18.75">
      <c r="B6" s="43" t="s">
        <v>45</v>
      </c>
      <c r="C6" s="39">
        <f>C5-20</f>
        <v>-20</v>
      </c>
      <c r="D6" s="45">
        <f>IF(C6&lt;0,0,C6)</f>
        <v>0</v>
      </c>
      <c r="E6" s="46" t="s">
        <v>44</v>
      </c>
      <c r="F6" s="38"/>
      <c r="G6" s="38"/>
      <c r="H6" s="38"/>
    </row>
    <row r="7" spans="2:8" ht="18.75">
      <c r="B7" s="43" t="s">
        <v>46</v>
      </c>
      <c r="C7" s="40">
        <f>C6*53</f>
        <v>-1060</v>
      </c>
      <c r="D7" s="60">
        <f>IF(C7&lt;0,0,C7)</f>
        <v>0</v>
      </c>
      <c r="E7" s="46" t="s">
        <v>47</v>
      </c>
      <c r="F7" s="38"/>
      <c r="G7" s="38"/>
      <c r="H7" s="38"/>
    </row>
    <row r="8" spans="2:8" ht="19.5" thickBot="1">
      <c r="B8" s="44" t="s">
        <v>49</v>
      </c>
      <c r="C8" s="41">
        <f>C7+D4</f>
        <v>-1060</v>
      </c>
      <c r="D8" s="61">
        <f>IF(C8&lt;D4,D4,C8)</f>
        <v>0</v>
      </c>
      <c r="E8" s="47" t="s">
        <v>47</v>
      </c>
      <c r="F8" s="38"/>
      <c r="G8" s="38"/>
      <c r="H8" s="38"/>
    </row>
  </sheetData>
  <sheetProtection password="CF7A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9"/>
  <sheetViews>
    <sheetView zoomScalePageLayoutView="0" workbookViewId="0" topLeftCell="A1">
      <selection activeCell="B33" sqref="B32:B33"/>
    </sheetView>
  </sheetViews>
  <sheetFormatPr defaultColWidth="9.140625" defaultRowHeight="15"/>
  <cols>
    <col min="1" max="1" width="7.28125" style="0" customWidth="1"/>
    <col min="2" max="2" width="13.57421875" style="0" customWidth="1"/>
    <col min="3" max="3" width="40.421875" style="0" customWidth="1"/>
    <col min="6" max="6" width="13.57421875" style="0" customWidth="1"/>
    <col min="7" max="7" width="9.140625" style="0" customWidth="1"/>
    <col min="12" max="14" width="9.140625" style="67" hidden="1" customWidth="1"/>
  </cols>
  <sheetData>
    <row r="1" ht="30" customHeight="1">
      <c r="B1" s="1"/>
    </row>
    <row r="2" spans="2:6" ht="16.5" thickBot="1">
      <c r="B2" s="2" t="s">
        <v>0</v>
      </c>
      <c r="C2" s="4"/>
      <c r="D2" s="4"/>
      <c r="E2" s="5"/>
      <c r="F2" s="6"/>
    </row>
    <row r="3" spans="2:6" ht="15">
      <c r="B3" s="76" t="s">
        <v>1</v>
      </c>
      <c r="C3" s="77"/>
      <c r="D3" s="77"/>
      <c r="E3" s="77"/>
      <c r="F3" s="78"/>
    </row>
    <row r="4" spans="2:6" ht="15.75" thickBot="1">
      <c r="B4" s="79" t="s">
        <v>2</v>
      </c>
      <c r="C4" s="80"/>
      <c r="D4" s="80"/>
      <c r="E4" s="80"/>
      <c r="F4" s="81"/>
    </row>
    <row r="5" spans="2:6" ht="15.75" thickBot="1">
      <c r="B5" s="7" t="s">
        <v>3</v>
      </c>
      <c r="C5" s="8" t="s">
        <v>4</v>
      </c>
      <c r="D5" s="82" t="s">
        <v>5</v>
      </c>
      <c r="E5" s="83"/>
      <c r="F5" s="84"/>
    </row>
    <row r="6" spans="2:6" ht="15.75" thickBot="1">
      <c r="B6" s="9"/>
      <c r="C6" s="10">
        <v>1</v>
      </c>
      <c r="D6" s="85">
        <v>2</v>
      </c>
      <c r="E6" s="86"/>
      <c r="F6" s="87"/>
    </row>
    <row r="7" spans="2:6" ht="15">
      <c r="B7" s="88" t="s">
        <v>6</v>
      </c>
      <c r="C7" s="13" t="s">
        <v>7</v>
      </c>
      <c r="D7" s="90">
        <f>IF(Kalkulator!D4=100,Kalkulator!D4,0)</f>
        <v>0</v>
      </c>
      <c r="E7" s="91"/>
      <c r="F7" s="92"/>
    </row>
    <row r="8" spans="2:6" ht="15.75" thickBot="1">
      <c r="B8" s="89"/>
      <c r="C8" s="14" t="s">
        <v>8</v>
      </c>
      <c r="D8" s="93"/>
      <c r="E8" s="94"/>
      <c r="F8" s="95"/>
    </row>
    <row r="9" spans="2:6" ht="15">
      <c r="B9" s="88" t="s">
        <v>9</v>
      </c>
      <c r="C9" s="13" t="s">
        <v>10</v>
      </c>
      <c r="D9" s="90">
        <f>IF(Kalkulator!D4=200,Kalkulator!D4,0)</f>
        <v>0</v>
      </c>
      <c r="E9" s="91"/>
      <c r="F9" s="92"/>
    </row>
    <row r="10" spans="2:6" ht="15.75" thickBot="1">
      <c r="B10" s="89"/>
      <c r="C10" s="14" t="s">
        <v>8</v>
      </c>
      <c r="D10" s="93"/>
      <c r="E10" s="94"/>
      <c r="F10" s="95"/>
    </row>
    <row r="11" spans="2:6" ht="15">
      <c r="B11" s="88" t="s">
        <v>11</v>
      </c>
      <c r="C11" s="13" t="s">
        <v>12</v>
      </c>
      <c r="D11" s="90">
        <f>Kalkulator!D7</f>
        <v>0</v>
      </c>
      <c r="E11" s="91"/>
      <c r="F11" s="92"/>
    </row>
    <row r="12" spans="2:6" ht="15.75" thickBot="1">
      <c r="B12" s="89"/>
      <c r="C12" s="14" t="s">
        <v>13</v>
      </c>
      <c r="D12" s="93"/>
      <c r="E12" s="94"/>
      <c r="F12" s="95"/>
    </row>
    <row r="13" spans="2:6" ht="21" thickBot="1">
      <c r="B13" s="9" t="s">
        <v>14</v>
      </c>
      <c r="C13" s="15" t="s">
        <v>15</v>
      </c>
      <c r="D13" s="96">
        <f>SUM(D7:F11)</f>
        <v>0</v>
      </c>
      <c r="E13" s="97"/>
      <c r="F13" s="98"/>
    </row>
    <row r="14" spans="2:6" ht="15">
      <c r="B14" s="12"/>
      <c r="C14" s="12"/>
      <c r="D14" s="12"/>
      <c r="E14" s="99"/>
      <c r="F14" s="99"/>
    </row>
    <row r="15" ht="15.75">
      <c r="B15" s="17"/>
    </row>
    <row r="16" spans="2:7" ht="15.75" thickBot="1">
      <c r="B16" s="62" t="s">
        <v>16</v>
      </c>
      <c r="C16" s="4"/>
      <c r="D16" s="4"/>
      <c r="E16" s="4"/>
      <c r="F16" s="4"/>
      <c r="G16" s="18"/>
    </row>
    <row r="17" spans="2:7" ht="24" customHeight="1">
      <c r="B17" s="100" t="s">
        <v>17</v>
      </c>
      <c r="C17" s="101"/>
      <c r="D17" s="101"/>
      <c r="E17" s="101"/>
      <c r="F17" s="102"/>
      <c r="G17" s="18"/>
    </row>
    <row r="18" spans="2:7" ht="15.75" thickBot="1">
      <c r="B18" s="103" t="s">
        <v>18</v>
      </c>
      <c r="C18" s="104"/>
      <c r="D18" s="104"/>
      <c r="E18" s="104"/>
      <c r="F18" s="105"/>
      <c r="G18" s="18"/>
    </row>
    <row r="19" spans="2:7" ht="15">
      <c r="B19" s="106" t="s">
        <v>19</v>
      </c>
      <c r="C19" s="106" t="s">
        <v>4</v>
      </c>
      <c r="D19" s="106" t="s">
        <v>20</v>
      </c>
      <c r="E19" s="20" t="s">
        <v>21</v>
      </c>
      <c r="F19" s="22" t="s">
        <v>23</v>
      </c>
      <c r="G19" s="108"/>
    </row>
    <row r="20" spans="2:9" ht="15.75" thickBot="1">
      <c r="B20" s="107"/>
      <c r="C20" s="107"/>
      <c r="D20" s="107"/>
      <c r="E20" s="21" t="s">
        <v>22</v>
      </c>
      <c r="F20" s="23" t="s">
        <v>24</v>
      </c>
      <c r="G20" s="108"/>
      <c r="I20" s="34"/>
    </row>
    <row r="21" spans="2:7" ht="15.75" thickBot="1">
      <c r="B21" s="9"/>
      <c r="C21" s="24">
        <v>1</v>
      </c>
      <c r="D21" s="24">
        <v>2</v>
      </c>
      <c r="E21" s="24">
        <v>3</v>
      </c>
      <c r="F21" s="24">
        <v>4</v>
      </c>
      <c r="G21" s="18"/>
    </row>
    <row r="22" spans="2:14" ht="15.75" customHeight="1" thickBot="1">
      <c r="B22" s="88" t="s">
        <v>6</v>
      </c>
      <c r="C22" s="113" t="s">
        <v>25</v>
      </c>
      <c r="D22" s="63">
        <f>IF(Kalkulator!D6&lt;=0,0,L22)</f>
        <v>0</v>
      </c>
      <c r="E22" s="63">
        <f>IF(Kalkulator!D6&lt;=0,0,M22)</f>
        <v>0</v>
      </c>
      <c r="F22" s="63">
        <f>IF(Kalkulator!D6&lt;=0,0,N22)</f>
        <v>0</v>
      </c>
      <c r="G22" s="18"/>
      <c r="L22" s="68" t="e">
        <f>Kalkulator!C6*100/Kalkulator!G3</f>
        <v>#DIV/0!</v>
      </c>
      <c r="M22" s="69">
        <f>Kalkulator!G3</f>
        <v>0</v>
      </c>
      <c r="N22" s="70" t="e">
        <f>M22*L22/100</f>
        <v>#DIV/0!</v>
      </c>
    </row>
    <row r="23" spans="2:7" ht="15.75" customHeight="1" thickBot="1">
      <c r="B23" s="112"/>
      <c r="C23" s="114"/>
      <c r="D23" s="25"/>
      <c r="E23" s="14"/>
      <c r="F23" s="58" t="s">
        <v>51</v>
      </c>
      <c r="G23" s="18"/>
    </row>
    <row r="24" spans="2:7" ht="15.75" customHeight="1" thickBot="1">
      <c r="B24" s="89"/>
      <c r="C24" s="115"/>
      <c r="D24" s="25"/>
      <c r="E24" s="14"/>
      <c r="F24" s="58" t="s">
        <v>51</v>
      </c>
      <c r="G24" s="18"/>
    </row>
    <row r="25" spans="2:7" ht="15.75" thickBot="1">
      <c r="B25" s="9" t="s">
        <v>9</v>
      </c>
      <c r="C25" s="82" t="s">
        <v>26</v>
      </c>
      <c r="D25" s="83"/>
      <c r="E25" s="84"/>
      <c r="F25" s="59">
        <f>IF(F22&lt;=0,0,F22)</f>
        <v>0</v>
      </c>
      <c r="G25" s="18"/>
    </row>
    <row r="26" spans="2:7" ht="15">
      <c r="B26" s="11"/>
      <c r="C26" s="19"/>
      <c r="D26" s="19"/>
      <c r="E26" s="19"/>
      <c r="F26" s="12"/>
      <c r="G26" s="18"/>
    </row>
    <row r="27" spans="2:7" ht="15">
      <c r="B27" s="11"/>
      <c r="C27" s="26"/>
      <c r="D27" s="26"/>
      <c r="E27" s="26"/>
      <c r="F27" s="12"/>
      <c r="G27" s="18"/>
    </row>
    <row r="28" spans="2:7" ht="16.5" thickBot="1">
      <c r="B28" s="12"/>
      <c r="C28" s="12"/>
      <c r="D28" s="12"/>
      <c r="E28" s="4"/>
      <c r="F28" s="3"/>
      <c r="G28" s="18"/>
    </row>
    <row r="29" spans="2:7" ht="15">
      <c r="B29" s="12"/>
      <c r="C29" s="12"/>
      <c r="D29" s="116" t="s">
        <v>27</v>
      </c>
      <c r="E29" s="116"/>
      <c r="F29" s="116"/>
      <c r="G29" s="18"/>
    </row>
    <row r="30" spans="2:7" ht="15">
      <c r="B30" s="28"/>
      <c r="C30" s="29"/>
      <c r="D30" s="29"/>
      <c r="E30" s="29"/>
      <c r="F30" s="16"/>
      <c r="G30" s="27"/>
    </row>
    <row r="31" ht="15.75">
      <c r="B31" s="17"/>
    </row>
    <row r="32" ht="15.75">
      <c r="B32" s="17"/>
    </row>
    <row r="33" ht="15.75">
      <c r="B33" s="17"/>
    </row>
    <row r="34" spans="2:6" ht="15">
      <c r="B34" s="117" t="s">
        <v>0</v>
      </c>
      <c r="C34" s="111" t="s">
        <v>28</v>
      </c>
      <c r="D34" s="111"/>
      <c r="E34" s="111"/>
      <c r="F34" s="111"/>
    </row>
    <row r="35" spans="2:6" ht="15">
      <c r="B35" s="117"/>
      <c r="C35" s="111"/>
      <c r="D35" s="111"/>
      <c r="E35" s="111"/>
      <c r="F35" s="111"/>
    </row>
    <row r="36" spans="2:6" ht="15">
      <c r="B36" s="117"/>
      <c r="C36" s="111"/>
      <c r="D36" s="111"/>
      <c r="E36" s="111"/>
      <c r="F36" s="111"/>
    </row>
    <row r="37" spans="2:3" ht="15">
      <c r="B37" s="11" t="s">
        <v>6</v>
      </c>
      <c r="C37" s="30" t="s">
        <v>29</v>
      </c>
    </row>
    <row r="38" spans="2:3" ht="15">
      <c r="B38" s="11" t="s">
        <v>9</v>
      </c>
      <c r="C38" s="30" t="s">
        <v>30</v>
      </c>
    </row>
    <row r="39" spans="2:6" ht="28.5" customHeight="1">
      <c r="B39" s="11" t="s">
        <v>11</v>
      </c>
      <c r="C39" s="110" t="s">
        <v>31</v>
      </c>
      <c r="D39" s="110"/>
      <c r="E39" s="110"/>
      <c r="F39" s="110"/>
    </row>
    <row r="40" spans="2:3" ht="15">
      <c r="B40" s="11" t="s">
        <v>14</v>
      </c>
      <c r="C40" s="30" t="s">
        <v>32</v>
      </c>
    </row>
    <row r="41" ht="15.75">
      <c r="B41" s="31"/>
    </row>
    <row r="43" ht="15">
      <c r="B43" s="32"/>
    </row>
    <row r="44" spans="2:7" ht="29.25" customHeight="1">
      <c r="B44" s="35" t="s">
        <v>33</v>
      </c>
      <c r="C44" s="109" t="s">
        <v>34</v>
      </c>
      <c r="D44" s="109"/>
      <c r="E44" s="109"/>
      <c r="F44" s="109"/>
      <c r="G44" s="36"/>
    </row>
    <row r="45" ht="8.25" customHeight="1">
      <c r="B45" s="33"/>
    </row>
    <row r="46" spans="2:7" ht="33.75" customHeight="1">
      <c r="B46" s="35" t="s">
        <v>35</v>
      </c>
      <c r="C46" s="109" t="s">
        <v>36</v>
      </c>
      <c r="D46" s="109"/>
      <c r="E46" s="109"/>
      <c r="F46" s="109"/>
      <c r="G46" s="36"/>
    </row>
    <row r="49" ht="15">
      <c r="C49" s="34"/>
    </row>
  </sheetData>
  <sheetProtection password="CF7A" sheet="1"/>
  <mergeCells count="27">
    <mergeCell ref="C46:F46"/>
    <mergeCell ref="C39:F39"/>
    <mergeCell ref="C34:F36"/>
    <mergeCell ref="B22:B24"/>
    <mergeCell ref="C22:C24"/>
    <mergeCell ref="C25:E25"/>
    <mergeCell ref="D29:F29"/>
    <mergeCell ref="B34:B36"/>
    <mergeCell ref="C44:F44"/>
    <mergeCell ref="B17:F17"/>
    <mergeCell ref="B18:F18"/>
    <mergeCell ref="B19:B20"/>
    <mergeCell ref="C19:C20"/>
    <mergeCell ref="D19:D20"/>
    <mergeCell ref="G19:G20"/>
    <mergeCell ref="B9:B10"/>
    <mergeCell ref="D9:F10"/>
    <mergeCell ref="B11:B12"/>
    <mergeCell ref="D11:F12"/>
    <mergeCell ref="D13:F13"/>
    <mergeCell ref="E14:F14"/>
    <mergeCell ref="B3:F3"/>
    <mergeCell ref="B4:F4"/>
    <mergeCell ref="D5:F5"/>
    <mergeCell ref="D6:F6"/>
    <mergeCell ref="B7:B8"/>
    <mergeCell ref="D7:F8"/>
  </mergeCells>
  <hyperlinks>
    <hyperlink ref="B16" location="_edn1" display="_edn1"/>
    <hyperlink ref="F20" location="_edn2" display="_edn2"/>
    <hyperlink ref="B46" location="_ednref2" display="_ednref2"/>
    <hyperlink ref="B44" location="_ednref1" display="_ednref1"/>
  </hyperlink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="85" zoomScaleNormal="85" zoomScalePageLayoutView="0" workbookViewId="0" topLeftCell="A1">
      <selection activeCell="I17" sqref="I17"/>
    </sheetView>
  </sheetViews>
  <sheetFormatPr defaultColWidth="9.140625" defaultRowHeight="15"/>
  <cols>
    <col min="1" max="1" width="49.57421875" style="0" bestFit="1" customWidth="1"/>
  </cols>
  <sheetData>
    <row r="1" ht="15.75">
      <c r="A1" s="71" t="s">
        <v>60</v>
      </c>
    </row>
    <row r="2" ht="18">
      <c r="A2" s="72"/>
    </row>
    <row r="3" ht="18">
      <c r="A3" s="72" t="s">
        <v>59</v>
      </c>
    </row>
    <row r="4" ht="18">
      <c r="A4" s="72" t="s">
        <v>58</v>
      </c>
    </row>
    <row r="5" ht="18">
      <c r="A5" s="72" t="s">
        <v>57</v>
      </c>
    </row>
    <row r="6" ht="18.75" customHeight="1">
      <c r="A6" s="72"/>
    </row>
    <row r="7" ht="15.75">
      <c r="A7" s="71" t="s">
        <v>56</v>
      </c>
    </row>
    <row r="8" ht="15.75">
      <c r="A8" s="71" t="s">
        <v>55</v>
      </c>
    </row>
    <row r="9" ht="15.75">
      <c r="A9" s="71" t="s">
        <v>54</v>
      </c>
    </row>
    <row r="10" ht="15.75">
      <c r="A10" s="71" t="s">
        <v>53</v>
      </c>
    </row>
    <row r="13" ht="33" customHeight="1">
      <c r="A13" s="118" t="s">
        <v>61</v>
      </c>
    </row>
    <row r="14" ht="15">
      <c r="A14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</dc:creator>
  <cp:keywords/>
  <dc:description/>
  <cp:lastModifiedBy>Josip Soudek</cp:lastModifiedBy>
  <cp:lastPrinted>2014-01-13T06:46:49Z</cp:lastPrinted>
  <dcterms:created xsi:type="dcterms:W3CDTF">2014-01-10T15:44:37Z</dcterms:created>
  <dcterms:modified xsi:type="dcterms:W3CDTF">2014-01-13T06:49:02Z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